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Per 100,000" sheetId="1" r:id="rId1"/>
    <sheet name="Total Convictions" sheetId="2" r:id="rId2"/>
    <sheet name="Conviction %" sheetId="3" r:id="rId3"/>
    <sheet name="Population" sheetId="4" r:id="rId4"/>
  </sheets>
  <definedNames/>
  <calcPr fullCalcOnLoad="1"/>
</workbook>
</file>

<file path=xl/sharedStrings.xml><?xml version="1.0" encoding="utf-8"?>
<sst xmlns="http://schemas.openxmlformats.org/spreadsheetml/2006/main" count="764" uniqueCount="164">
  <si>
    <t>Assault</t>
  </si>
  <si>
    <t>Abandoning/Endangering a Child</t>
  </si>
  <si>
    <t>Total Convictions in TX</t>
  </si>
  <si>
    <t>Convictions of CHL Holders</t>
  </si>
  <si>
    <t>Kidnapping</t>
  </si>
  <si>
    <t>Murder</t>
  </si>
  <si>
    <t>Deadly Conduct</t>
  </si>
  <si>
    <t>Criminal Negligence</t>
  </si>
  <si>
    <t>Imminent Danger</t>
  </si>
  <si>
    <t>W/ Intent to Return</t>
  </si>
  <si>
    <t>W/O Intent to Return</t>
  </si>
  <si>
    <t>Agg Against Security Officer</t>
  </si>
  <si>
    <t>Agg By Public Servant</t>
  </si>
  <si>
    <t>Agg Causes Bodily Injury</t>
  </si>
  <si>
    <t>Agg Date/Family/House</t>
  </si>
  <si>
    <t>Agg In Retaliation</t>
  </si>
  <si>
    <t>Agg W/ Deadly Weapon</t>
  </si>
  <si>
    <t>Against Elderly/Disabled</t>
  </si>
  <si>
    <t>Against Government Employee</t>
  </si>
  <si>
    <t>Against Sports Participant</t>
  </si>
  <si>
    <t>Causes Bodily Injury</t>
  </si>
  <si>
    <t>Causes BI Convicted Another State</t>
  </si>
  <si>
    <t>Causes BI Retaliation</t>
  </si>
  <si>
    <t>Causes BI Date/Family/House</t>
  </si>
  <si>
    <t>Causes BI Family Violence</t>
  </si>
  <si>
    <t>On Security Officer</t>
  </si>
  <si>
    <t>On Public Servant</t>
  </si>
  <si>
    <t>Capital Another Person in Prison</t>
  </si>
  <si>
    <t>Capital By Terror Threat</t>
  </si>
  <si>
    <t>Capital for Retaliation on Judge</t>
  </si>
  <si>
    <t>Capital of Peace Office or Fireman</t>
  </si>
  <si>
    <t>Capital of Multiple Persons</t>
  </si>
  <si>
    <t>Capital of Person Under 6 YOA</t>
  </si>
  <si>
    <t>Capital While Escaping</t>
  </si>
  <si>
    <t>Capital While Remuneration</t>
  </si>
  <si>
    <t>Robbery</t>
  </si>
  <si>
    <t>Agg Robbery</t>
  </si>
  <si>
    <t>Burglary Intend Other Felony</t>
  </si>
  <si>
    <t>Burglary Intend Sex Offense</t>
  </si>
  <si>
    <t>Burglary of Building</t>
  </si>
  <si>
    <t>Burglary of Habitation</t>
  </si>
  <si>
    <t>Unlawful Carrying Weapon</t>
  </si>
  <si>
    <t>Handgun Lic Holder</t>
  </si>
  <si>
    <t>Weapon/Weapons Free Zone</t>
  </si>
  <si>
    <t>Weapon on Alcohol Premises</t>
  </si>
  <si>
    <t>Of Firearm by Felon</t>
  </si>
  <si>
    <t>Of Firearm by Felon in Weapons Free Zone</t>
  </si>
  <si>
    <t>Of Firearm Involving Family</t>
  </si>
  <si>
    <t>Of Metal or Body Armor by Felon</t>
  </si>
  <si>
    <t>Unlawful Restraint</t>
  </si>
  <si>
    <t>Unl Restraint</t>
  </si>
  <si>
    <t>Unl Restraint Expose to SBI</t>
  </si>
  <si>
    <t>Unl Restraint Less than 17 YOA</t>
  </si>
  <si>
    <t>Unl Restraint of Public Servant</t>
  </si>
  <si>
    <t>Unlawful Transfer</t>
  </si>
  <si>
    <t>Certain Weapons U/ 18 Weapons Free</t>
  </si>
  <si>
    <t>Certain Weapons/Weapons Free Zone</t>
  </si>
  <si>
    <t>Handgun U/ 18 YOA</t>
  </si>
  <si>
    <t>of Certain Weapons</t>
  </si>
  <si>
    <t>Unlawful Transport</t>
  </si>
  <si>
    <t>of Person for Pecuniary Benefit</t>
  </si>
  <si>
    <t>Deadly Conduct Discharge Firearm</t>
  </si>
  <si>
    <t>Deadly Weapon in Penal Institution</t>
  </si>
  <si>
    <t>Sexual Assault</t>
  </si>
  <si>
    <t>Agg Sexual Assault</t>
  </si>
  <si>
    <t>Agg Sexual Assault Child</t>
  </si>
  <si>
    <t>Agg Sexual Assault Elderly/Disabled</t>
  </si>
  <si>
    <t>Sexual Assault Child</t>
  </si>
  <si>
    <t>Sexual Assault Bigamy</t>
  </si>
  <si>
    <t>Sexual Assault Proh/Proport Spouse</t>
  </si>
  <si>
    <t>Proh/Proport Spouse U/ 14YOA</t>
  </si>
  <si>
    <t>Agg Kidnapping</t>
  </si>
  <si>
    <t>Agg BI/Sexual Abuse; Safe Release</t>
  </si>
  <si>
    <t>Agg Kidnapping Facilitate</t>
  </si>
  <si>
    <t>Agg Kidnapping Facilitate; Safe Release</t>
  </si>
  <si>
    <t>Agg Kidnapping Bodily Injury/Sexual Abuse</t>
  </si>
  <si>
    <t>Agg Kidnapping for Ransom/Reward</t>
  </si>
  <si>
    <t>Agg for Ransom/Reward; Safe Release</t>
  </si>
  <si>
    <t>Agg Kidnapping Interfere Performance</t>
  </si>
  <si>
    <t>Agg Interfere Performance; Safe Release</t>
  </si>
  <si>
    <t>Agg Kidnapping; Safe Release</t>
  </si>
  <si>
    <t>Agg Kidnapping Terrorize</t>
  </si>
  <si>
    <t>Agg Terrorize; Safe Release</t>
  </si>
  <si>
    <t>Agg Kidnapping Use as Shield/Hostage</t>
  </si>
  <si>
    <t>Agg Use as Shield/Hostage; Safe Release</t>
  </si>
  <si>
    <t>Manslaughter</t>
  </si>
  <si>
    <t>Gang Membership</t>
  </si>
  <si>
    <t>Coerce Solicit Induce Gang Membership</t>
  </si>
  <si>
    <t>Coerce Solicit Induce Gang Membership BI</t>
  </si>
  <si>
    <t>Criminally Negligent Homicide</t>
  </si>
  <si>
    <t>Terroristic Threat</t>
  </si>
  <si>
    <t>Hoax Bomb</t>
  </si>
  <si>
    <t>Hoax Bomb Weapons Free Zone</t>
  </si>
  <si>
    <t>Terroristic Threat Against Public Servant</t>
  </si>
  <si>
    <t>Terroristic Threat Causes Pecuniary Loss</t>
  </si>
  <si>
    <t>Terroristic Threat of Family/Household</t>
  </si>
  <si>
    <t>Terroristic Threat Interrupt Public Place</t>
  </si>
  <si>
    <t>Trafficking</t>
  </si>
  <si>
    <t>Trafficking a Person Causing Death</t>
  </si>
  <si>
    <t>Trafficking a Person</t>
  </si>
  <si>
    <t>Trafficking a Person Under 14 YOA</t>
  </si>
  <si>
    <t>Indecency</t>
  </si>
  <si>
    <t>Improper Photo/Visual Recording Arouse</t>
  </si>
  <si>
    <t>Improper Photo/Visual Record W/O Consent</t>
  </si>
  <si>
    <t>Improper Relationship Btw Educator/Student</t>
  </si>
  <si>
    <t>Indecency W/a Child Exposes</t>
  </si>
  <si>
    <t>Indecency W/a Child Sexual Contact</t>
  </si>
  <si>
    <t>Indecent Exposure</t>
  </si>
  <si>
    <t>Burglary</t>
  </si>
  <si>
    <t>Offense (Broad)</t>
  </si>
  <si>
    <t>Offense (Detailed)</t>
  </si>
  <si>
    <t>Injury Child/Elder/Disable w/ Int Bodily Injury</t>
  </si>
  <si>
    <t>Injury Child/Elder/Disable Reckless SBI/Men</t>
  </si>
  <si>
    <t>Injury Child/Elder/Disable w/ Int SBI/Mental</t>
  </si>
  <si>
    <t>Injury Child/Elder/Disable Reckless BI</t>
  </si>
  <si>
    <t>Injury Child/Elder/Disable Criminal Negligence</t>
  </si>
  <si>
    <t>Public Lewdness</t>
  </si>
  <si>
    <t>Unlawful Possession</t>
  </si>
  <si>
    <t>Harassment</t>
  </si>
  <si>
    <t>By Person in Correctional/Detention</t>
  </si>
  <si>
    <t>Of Public Servant</t>
  </si>
  <si>
    <t>Total Convictions</t>
  </si>
  <si>
    <t>Tampering</t>
  </si>
  <si>
    <t>Tamper With Consumer Product</t>
  </si>
  <si>
    <t>Tamper With Consumer Product SBI</t>
  </si>
  <si>
    <t>Tamper With Consumer Product Threat</t>
  </si>
  <si>
    <t>Aggravated Assault Against Public Servant</t>
  </si>
  <si>
    <t>Under Influence of Sudden Passion</t>
  </si>
  <si>
    <t>Terroristic Threat Impair Public/Gov Service</t>
  </si>
  <si>
    <t xml:space="preserve">Handgun Lic Holder w/Alcohol  </t>
  </si>
  <si>
    <t>Place Weapons Prohibited</t>
  </si>
  <si>
    <t>Prohibited Weapons</t>
  </si>
  <si>
    <t>Prohibited Weapon</t>
  </si>
  <si>
    <t>Switchblade/Knuckles; Weapons Free Zone</t>
  </si>
  <si>
    <t>Prohibited Weapon Switchblade/Knuckles</t>
  </si>
  <si>
    <t>Prohibited Weapon; Weapons Free Zone</t>
  </si>
  <si>
    <t>Source: Texas Department of Public Safety - Regulatory Licensing Service - Concealed Handgun Licensing Bureau</t>
  </si>
  <si>
    <t>Conviction Rates for Concealed Handgun License Holders</t>
  </si>
  <si>
    <t>http://www.txdps.state.tx.us/administration/crime_records/chl/convrates.htm</t>
  </si>
  <si>
    <t>Percent of Convicted General Population</t>
  </si>
  <si>
    <t>Percent of Convicted CHL Holders</t>
  </si>
  <si>
    <t xml:space="preserve">Active Texas CHL Holders: </t>
  </si>
  <si>
    <t xml:space="preserve">Conviction Rates for Concealed Handgun License </t>
  </si>
  <si>
    <t>Source: Texas State Data Center and Office of the State Demographer</t>
  </si>
  <si>
    <t>http://txsdc.utsa.edu/tpepp/txpopest.php</t>
  </si>
  <si>
    <t>Source: Texas Department of Public Safety - Regulatory Licensing Service -</t>
  </si>
  <si>
    <t>Concealed Handgun Licensing Bureau</t>
  </si>
  <si>
    <t>Reports on Active License and Instructor Counts</t>
  </si>
  <si>
    <t>http://www.txdps.state.tx.us/administration/crime_records/chl/demographics.htm</t>
  </si>
  <si>
    <t xml:space="preserve">Total TX Population Over 21: </t>
  </si>
  <si>
    <t xml:space="preserve">TX Population 21+ W/O CHL: </t>
  </si>
  <si>
    <t>Percentages of Convictions</t>
  </si>
  <si>
    <t>Convictions Per 100,000</t>
  </si>
  <si>
    <t>Offense</t>
  </si>
  <si>
    <t>Conviction Rate Per 100,000 Inhabitants</t>
  </si>
  <si>
    <t>Conviction Rate Per 100,000 CHL Holders</t>
  </si>
  <si>
    <t>State of Texas Population by Age and Year</t>
  </si>
  <si>
    <t>Age</t>
  </si>
  <si>
    <t>Total by Age</t>
  </si>
  <si>
    <t xml:space="preserve">  85+</t>
  </si>
  <si>
    <t>TOTAL</t>
  </si>
  <si>
    <t>Terroristic Threat (Cont.)</t>
  </si>
  <si>
    <t xml:space="preserve"> </t>
  </si>
  <si>
    <t xml:space="preserve">Convictions of General Population &amp; Concealed Handgun License Holders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</si>
</sst>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U46" sqref="U46"/>
    </sheetView>
  </sheetViews>
  <sheetFormatPr defaultColWidth="9.140625" defaultRowHeight="12.75"/>
  <cols>
    <col min="1" max="1" width="28.7109375" style="0" customWidth="1"/>
    <col min="2" max="5" width="14.7109375" style="0" customWidth="1"/>
    <col min="6" max="6" width="28.7109375" style="0" customWidth="1"/>
    <col min="7" max="10" width="14.7109375" style="0" customWidth="1"/>
    <col min="11" max="11" width="28.7109375" style="0" customWidth="1"/>
    <col min="12" max="15" width="14.7109375" style="0" customWidth="1"/>
    <col min="16" max="16" width="28.7109375" style="0" customWidth="1"/>
    <col min="17" max="20" width="14.7109375" style="0" customWidth="1"/>
    <col min="21" max="21" width="28.7109375" style="0" customWidth="1"/>
    <col min="22" max="25" width="14.7109375" style="0" customWidth="1"/>
  </cols>
  <sheetData>
    <row r="1" spans="1:25" ht="15.75">
      <c r="A1" s="49" t="s">
        <v>152</v>
      </c>
      <c r="B1" s="49"/>
      <c r="C1" s="49"/>
      <c r="D1" s="49"/>
      <c r="E1" s="49"/>
      <c r="F1" s="49" t="s">
        <v>152</v>
      </c>
      <c r="G1" s="49"/>
      <c r="H1" s="49"/>
      <c r="I1" s="49"/>
      <c r="J1" s="49"/>
      <c r="K1" s="49" t="s">
        <v>152</v>
      </c>
      <c r="L1" s="49"/>
      <c r="M1" s="49"/>
      <c r="N1" s="49"/>
      <c r="O1" s="49"/>
      <c r="P1" s="49" t="s">
        <v>152</v>
      </c>
      <c r="Q1" s="49"/>
      <c r="R1" s="49"/>
      <c r="S1" s="49"/>
      <c r="T1" s="49"/>
      <c r="U1" s="49" t="s">
        <v>152</v>
      </c>
      <c r="V1" s="49"/>
      <c r="W1" s="49"/>
      <c r="X1" s="49"/>
      <c r="Y1" s="49"/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.75">
      <c r="A3" s="50">
        <v>2006</v>
      </c>
      <c r="B3" s="51"/>
      <c r="C3" s="51"/>
      <c r="D3" s="51"/>
      <c r="E3" s="51"/>
      <c r="F3" s="50">
        <v>2005</v>
      </c>
      <c r="G3" s="51"/>
      <c r="H3" s="51"/>
      <c r="I3" s="51"/>
      <c r="J3" s="51"/>
      <c r="K3" s="50">
        <v>2004</v>
      </c>
      <c r="L3" s="51"/>
      <c r="M3" s="51"/>
      <c r="N3" s="51"/>
      <c r="O3" s="51"/>
      <c r="P3" s="50">
        <v>2003</v>
      </c>
      <c r="Q3" s="51"/>
      <c r="R3" s="51"/>
      <c r="S3" s="51"/>
      <c r="T3" s="51"/>
      <c r="U3" s="50">
        <v>2002</v>
      </c>
      <c r="V3" s="51"/>
      <c r="W3" s="51"/>
      <c r="X3" s="51"/>
      <c r="Y3" s="51"/>
    </row>
    <row r="4" spans="1:25" ht="15.75">
      <c r="A4" s="23"/>
      <c r="B4" s="11"/>
      <c r="C4" s="11"/>
      <c r="D4" s="11"/>
      <c r="E4" s="11"/>
      <c r="F4" s="23"/>
      <c r="G4" s="11"/>
      <c r="H4" s="11"/>
      <c r="I4" s="11"/>
      <c r="J4" s="11"/>
      <c r="K4" s="28"/>
      <c r="L4" s="28"/>
      <c r="M4" s="28"/>
      <c r="N4" s="11"/>
      <c r="O4" s="11"/>
      <c r="P4" s="23"/>
      <c r="Q4" s="11"/>
      <c r="R4" s="11"/>
      <c r="S4" s="11"/>
      <c r="T4" s="11"/>
      <c r="U4" s="23"/>
      <c r="V4" s="11"/>
      <c r="W4" s="11"/>
      <c r="X4" s="11"/>
      <c r="Y4" s="11"/>
    </row>
    <row r="5" spans="1:25" ht="12.75">
      <c r="A5" s="52" t="s">
        <v>149</v>
      </c>
      <c r="B5" s="53"/>
      <c r="C5" s="16">
        <v>16052456</v>
      </c>
      <c r="D5" s="28"/>
      <c r="E5" s="11"/>
      <c r="F5" s="52" t="s">
        <v>149</v>
      </c>
      <c r="G5" s="53"/>
      <c r="H5" s="16">
        <v>15568595</v>
      </c>
      <c r="I5" s="11"/>
      <c r="J5" s="11"/>
      <c r="K5" s="52" t="s">
        <v>149</v>
      </c>
      <c r="L5" s="53"/>
      <c r="M5" s="16">
        <v>15275682</v>
      </c>
      <c r="N5" s="11"/>
      <c r="O5" s="11"/>
      <c r="P5" s="52" t="s">
        <v>149</v>
      </c>
      <c r="Q5" s="53"/>
      <c r="R5" s="16">
        <v>15274570</v>
      </c>
      <c r="S5" s="11"/>
      <c r="T5" s="11"/>
      <c r="U5" s="52" t="s">
        <v>149</v>
      </c>
      <c r="V5" s="53"/>
      <c r="W5" s="16">
        <v>14698395</v>
      </c>
      <c r="X5" s="11"/>
      <c r="Y5" s="11"/>
    </row>
    <row r="6" spans="1:25" ht="12.75">
      <c r="A6" s="35"/>
      <c r="B6" s="28"/>
      <c r="C6" s="2"/>
      <c r="D6" s="28"/>
      <c r="E6" s="11"/>
      <c r="F6" s="37"/>
      <c r="G6" s="38"/>
      <c r="H6" s="2"/>
      <c r="I6" s="11"/>
      <c r="J6" s="11"/>
      <c r="K6" s="37"/>
      <c r="L6" s="38"/>
      <c r="M6" s="2"/>
      <c r="N6" s="11"/>
      <c r="O6" s="11"/>
      <c r="P6" s="37"/>
      <c r="Q6" s="38"/>
      <c r="R6" s="2"/>
      <c r="S6" s="11"/>
      <c r="T6" s="11"/>
      <c r="U6" s="37"/>
      <c r="V6" s="38"/>
      <c r="W6" s="2"/>
      <c r="X6" s="11"/>
      <c r="Y6" s="11"/>
    </row>
    <row r="7" spans="1:25" ht="12.75">
      <c r="A7" s="52" t="s">
        <v>141</v>
      </c>
      <c r="B7" s="53"/>
      <c r="C7" s="16">
        <v>258162</v>
      </c>
      <c r="D7" s="28"/>
      <c r="E7" s="11"/>
      <c r="F7" s="52" t="s">
        <v>141</v>
      </c>
      <c r="G7" s="53"/>
      <c r="H7" s="16">
        <v>248874</v>
      </c>
      <c r="I7" s="11"/>
      <c r="J7" s="11"/>
      <c r="K7" s="52" t="s">
        <v>141</v>
      </c>
      <c r="L7" s="53"/>
      <c r="M7" s="16">
        <v>239863</v>
      </c>
      <c r="N7" s="11"/>
      <c r="O7" s="11"/>
      <c r="P7" s="52" t="s">
        <v>141</v>
      </c>
      <c r="Q7" s="53"/>
      <c r="R7" s="16">
        <v>239863</v>
      </c>
      <c r="S7" s="11"/>
      <c r="T7" s="11"/>
      <c r="U7" s="52" t="s">
        <v>141</v>
      </c>
      <c r="V7" s="53"/>
      <c r="W7" s="16">
        <v>224172</v>
      </c>
      <c r="X7" s="11"/>
      <c r="Y7" s="11"/>
    </row>
    <row r="8" spans="1:25" ht="15.75">
      <c r="A8" s="36"/>
      <c r="B8" s="28"/>
      <c r="C8" s="2"/>
      <c r="D8" s="28"/>
      <c r="E8" s="11"/>
      <c r="F8" s="39"/>
      <c r="G8" s="38"/>
      <c r="H8" s="2"/>
      <c r="I8" s="11"/>
      <c r="J8" s="11"/>
      <c r="K8" s="39"/>
      <c r="L8" s="38"/>
      <c r="M8" s="2"/>
      <c r="N8" s="11"/>
      <c r="O8" s="11"/>
      <c r="P8" s="39"/>
      <c r="Q8" s="38"/>
      <c r="R8" s="2"/>
      <c r="S8" s="11"/>
      <c r="T8" s="11"/>
      <c r="U8" s="39"/>
      <c r="V8" s="38"/>
      <c r="W8" s="2"/>
      <c r="X8" s="11"/>
      <c r="Y8" s="11"/>
    </row>
    <row r="9" spans="1:25" ht="12.75">
      <c r="A9" s="54" t="s">
        <v>150</v>
      </c>
      <c r="B9" s="55"/>
      <c r="C9" s="16">
        <f>(C5-C7)</f>
        <v>15794294</v>
      </c>
      <c r="D9" s="28"/>
      <c r="E9" s="11"/>
      <c r="F9" s="54" t="s">
        <v>150</v>
      </c>
      <c r="G9" s="53"/>
      <c r="H9" s="16">
        <f>H5-H7</f>
        <v>15319721</v>
      </c>
      <c r="I9" s="11"/>
      <c r="J9" s="11"/>
      <c r="K9" s="54" t="s">
        <v>150</v>
      </c>
      <c r="L9" s="53"/>
      <c r="M9" s="16">
        <f>M5-M7</f>
        <v>15035819</v>
      </c>
      <c r="N9" s="11"/>
      <c r="O9" s="11"/>
      <c r="P9" s="54" t="s">
        <v>150</v>
      </c>
      <c r="Q9" s="53"/>
      <c r="R9" s="16">
        <f>R5-R7</f>
        <v>15034707</v>
      </c>
      <c r="S9" s="11"/>
      <c r="T9" s="11"/>
      <c r="U9" s="54" t="s">
        <v>150</v>
      </c>
      <c r="V9" s="53"/>
      <c r="W9" s="16">
        <f>W5-W7</f>
        <v>14474223</v>
      </c>
      <c r="X9" s="11"/>
      <c r="Y9" s="11"/>
    </row>
    <row r="10" spans="1:25" ht="12.75">
      <c r="A10" s="11"/>
      <c r="B10" s="2"/>
      <c r="C10" s="11"/>
      <c r="D10" s="11"/>
      <c r="E10" s="11"/>
      <c r="F10" s="11"/>
      <c r="G10" s="2"/>
      <c r="H10" s="12"/>
      <c r="I10" s="11"/>
      <c r="J10" s="11"/>
      <c r="K10" s="11"/>
      <c r="L10" s="2"/>
      <c r="M10" s="11"/>
      <c r="N10" s="11"/>
      <c r="O10" s="11"/>
      <c r="P10" s="11"/>
      <c r="Q10" s="2"/>
      <c r="R10" s="11"/>
      <c r="S10" s="11"/>
      <c r="T10" s="11"/>
      <c r="U10" s="11"/>
      <c r="V10" s="2"/>
      <c r="W10" s="11"/>
      <c r="X10" s="11"/>
      <c r="Y10" s="11"/>
    </row>
    <row r="11" spans="1:25" ht="55.5" customHeight="1">
      <c r="A11" s="6" t="s">
        <v>153</v>
      </c>
      <c r="B11" s="10" t="s">
        <v>2</v>
      </c>
      <c r="C11" s="13" t="s">
        <v>154</v>
      </c>
      <c r="D11" s="13" t="s">
        <v>3</v>
      </c>
      <c r="E11" s="13" t="s">
        <v>155</v>
      </c>
      <c r="F11" s="6" t="s">
        <v>153</v>
      </c>
      <c r="G11" s="10" t="s">
        <v>2</v>
      </c>
      <c r="H11" s="13" t="s">
        <v>154</v>
      </c>
      <c r="I11" s="13" t="s">
        <v>3</v>
      </c>
      <c r="J11" s="13" t="s">
        <v>155</v>
      </c>
      <c r="K11" s="6" t="s">
        <v>153</v>
      </c>
      <c r="L11" s="10" t="s">
        <v>2</v>
      </c>
      <c r="M11" s="13" t="s">
        <v>154</v>
      </c>
      <c r="N11" s="13" t="s">
        <v>3</v>
      </c>
      <c r="O11" s="13" t="s">
        <v>155</v>
      </c>
      <c r="P11" s="6" t="s">
        <v>153</v>
      </c>
      <c r="Q11" s="10" t="s">
        <v>2</v>
      </c>
      <c r="R11" s="13" t="s">
        <v>154</v>
      </c>
      <c r="S11" s="13" t="s">
        <v>3</v>
      </c>
      <c r="T11" s="13" t="s">
        <v>155</v>
      </c>
      <c r="U11" s="6" t="s">
        <v>153</v>
      </c>
      <c r="V11" s="10" t="s">
        <v>2</v>
      </c>
      <c r="W11" s="13" t="s">
        <v>154</v>
      </c>
      <c r="X11" s="13" t="s">
        <v>3</v>
      </c>
      <c r="Y11" s="13" t="s">
        <v>155</v>
      </c>
    </row>
    <row r="12" spans="1:25" ht="12.75">
      <c r="A12" s="6"/>
      <c r="B12" s="10"/>
      <c r="C12" s="11"/>
      <c r="D12" s="13"/>
      <c r="E12" s="11"/>
      <c r="F12" s="6"/>
      <c r="G12" s="10"/>
      <c r="H12" s="11"/>
      <c r="I12" s="13"/>
      <c r="J12" s="11"/>
      <c r="K12" s="6"/>
      <c r="L12" s="10"/>
      <c r="M12" s="11"/>
      <c r="N12" s="13"/>
      <c r="O12" s="11"/>
      <c r="P12" s="6"/>
      <c r="Q12" s="10"/>
      <c r="R12" s="11"/>
      <c r="S12" s="13"/>
      <c r="T12" s="11"/>
      <c r="U12" s="6"/>
      <c r="V12" s="10"/>
      <c r="W12" s="11"/>
      <c r="X12" s="13"/>
      <c r="Y12" s="11"/>
    </row>
    <row r="13" spans="1:25" ht="12.75">
      <c r="A13" s="7" t="s">
        <v>1</v>
      </c>
      <c r="B13" s="18">
        <v>762</v>
      </c>
      <c r="C13" s="40">
        <f>B13/($C$9/100000)</f>
        <v>4.824527136192349</v>
      </c>
      <c r="D13" s="19">
        <v>0</v>
      </c>
      <c r="E13" s="40">
        <f>(D13/($C$7/100000))</f>
        <v>0</v>
      </c>
      <c r="F13" s="7" t="s">
        <v>1</v>
      </c>
      <c r="G13" s="18">
        <v>739</v>
      </c>
      <c r="H13" s="40">
        <f>(G13/($H$9/100000))</f>
        <v>4.823847640567344</v>
      </c>
      <c r="I13" s="19">
        <v>1</v>
      </c>
      <c r="J13" s="40">
        <f>(I13/($H$7/100000))</f>
        <v>0.40180975111904016</v>
      </c>
      <c r="K13" s="7" t="s">
        <v>1</v>
      </c>
      <c r="L13" s="26">
        <v>765</v>
      </c>
      <c r="M13" s="40">
        <f>L13/($M$9/100000)</f>
        <v>5.087850552071689</v>
      </c>
      <c r="N13" s="9">
        <v>0</v>
      </c>
      <c r="O13" s="40">
        <f>N13/($M$7/100000)</f>
        <v>0</v>
      </c>
      <c r="P13" s="7" t="s">
        <v>1</v>
      </c>
      <c r="Q13" s="18">
        <v>805</v>
      </c>
      <c r="R13" s="40">
        <f>Q13/($R$9/100000)</f>
        <v>5.354277938372859</v>
      </c>
      <c r="S13" s="19">
        <v>0</v>
      </c>
      <c r="T13" s="40">
        <f>S13/($R$7/100000)</f>
        <v>0</v>
      </c>
      <c r="U13" s="7" t="s">
        <v>1</v>
      </c>
      <c r="V13" s="18">
        <v>634</v>
      </c>
      <c r="W13" s="40">
        <f>V13/($W$9/100000)</f>
        <v>4.380200581405993</v>
      </c>
      <c r="X13" s="19">
        <v>0</v>
      </c>
      <c r="Y13" s="40">
        <f>X13/($W$7/100000)</f>
        <v>0</v>
      </c>
    </row>
    <row r="14" spans="1:25" ht="12.75">
      <c r="A14" s="7" t="s">
        <v>0</v>
      </c>
      <c r="B14" s="18">
        <v>30362</v>
      </c>
      <c r="C14" s="40">
        <f aca="true" t="shared" si="0" ref="C14:C36">B14/($C$9/100000)</f>
        <v>192.23398019563268</v>
      </c>
      <c r="D14" s="19">
        <v>60</v>
      </c>
      <c r="E14" s="40">
        <f aca="true" t="shared" si="1" ref="E14:E36">(D14/($C$7/100000))</f>
        <v>23.24122062890743</v>
      </c>
      <c r="F14" s="7" t="s">
        <v>0</v>
      </c>
      <c r="G14" s="18">
        <v>29678</v>
      </c>
      <c r="H14" s="40">
        <f aca="true" t="shared" si="2" ref="H14:H36">(G14/($H$9/100000))</f>
        <v>193.7241546370198</v>
      </c>
      <c r="I14" s="19">
        <v>38</v>
      </c>
      <c r="J14" s="40">
        <f aca="true" t="shared" si="3" ref="J14:J36">(I14/($H$7/100000))</f>
        <v>15.268770542523527</v>
      </c>
      <c r="K14" s="7" t="s">
        <v>0</v>
      </c>
      <c r="L14" s="18">
        <v>30955</v>
      </c>
      <c r="M14" s="40">
        <f aca="true" t="shared" si="4" ref="M14:M36">L14/($M$9/100000)</f>
        <v>205.87505077043025</v>
      </c>
      <c r="N14" s="19">
        <v>41</v>
      </c>
      <c r="O14" s="40">
        <f aca="true" t="shared" si="5" ref="O14:O36">N14/($M$7/100000)</f>
        <v>17.0930906392399</v>
      </c>
      <c r="P14" s="7" t="s">
        <v>0</v>
      </c>
      <c r="Q14" s="18">
        <v>29243</v>
      </c>
      <c r="R14" s="40">
        <f aca="true" t="shared" si="6" ref="R14:R36">Q14/($R$9/100000)</f>
        <v>194.5032916171895</v>
      </c>
      <c r="S14" s="19">
        <v>25</v>
      </c>
      <c r="T14" s="40">
        <f aca="true" t="shared" si="7" ref="T14:T36">S14/($R$7/100000)</f>
        <v>10.422616243438965</v>
      </c>
      <c r="U14" s="7" t="s">
        <v>0</v>
      </c>
      <c r="V14" s="18">
        <v>27440</v>
      </c>
      <c r="W14" s="40">
        <f aca="true" t="shared" si="8" ref="W14:W36">V14/($W$9/100000)</f>
        <v>189.5783974034392</v>
      </c>
      <c r="X14" s="19">
        <v>23</v>
      </c>
      <c r="Y14" s="40">
        <f aca="true" t="shared" si="9" ref="Y14:Y36">X14/($W$7/100000)</f>
        <v>10.259978944738862</v>
      </c>
    </row>
    <row r="15" spans="1:25" ht="12.75">
      <c r="A15" s="7" t="s">
        <v>108</v>
      </c>
      <c r="B15" s="18">
        <v>9450</v>
      </c>
      <c r="C15" s="40">
        <f t="shared" si="0"/>
        <v>59.831734169314565</v>
      </c>
      <c r="D15" s="19">
        <v>4</v>
      </c>
      <c r="E15" s="40">
        <f t="shared" si="1"/>
        <v>1.5494147085938286</v>
      </c>
      <c r="F15" s="7" t="s">
        <v>108</v>
      </c>
      <c r="G15" s="18">
        <v>9920</v>
      </c>
      <c r="H15" s="40">
        <f t="shared" si="2"/>
        <v>64.7531374755454</v>
      </c>
      <c r="I15" s="19">
        <v>5</v>
      </c>
      <c r="J15" s="40">
        <f t="shared" si="3"/>
        <v>2.009048755595201</v>
      </c>
      <c r="K15" s="7" t="s">
        <v>108</v>
      </c>
      <c r="L15" s="18">
        <v>10914</v>
      </c>
      <c r="M15" s="40">
        <f t="shared" si="4"/>
        <v>72.58666787622276</v>
      </c>
      <c r="N15" s="19">
        <v>2</v>
      </c>
      <c r="O15" s="40">
        <f t="shared" si="5"/>
        <v>0.8338092994751171</v>
      </c>
      <c r="P15" s="7" t="s">
        <v>108</v>
      </c>
      <c r="Q15" s="18">
        <v>9866</v>
      </c>
      <c r="R15" s="40">
        <f t="shared" si="6"/>
        <v>65.62149831054239</v>
      </c>
      <c r="S15" s="19">
        <v>0</v>
      </c>
      <c r="T15" s="40">
        <f t="shared" si="7"/>
        <v>0</v>
      </c>
      <c r="U15" s="7" t="s">
        <v>108</v>
      </c>
      <c r="V15" s="18">
        <v>8930</v>
      </c>
      <c r="W15" s="40">
        <f t="shared" si="8"/>
        <v>61.69588516081312</v>
      </c>
      <c r="X15" s="19">
        <v>5</v>
      </c>
      <c r="Y15" s="40">
        <f t="shared" si="9"/>
        <v>2.2304302053780134</v>
      </c>
    </row>
    <row r="16" spans="1:25" ht="12.75">
      <c r="A16" s="7" t="s">
        <v>89</v>
      </c>
      <c r="B16" s="18">
        <v>45</v>
      </c>
      <c r="C16" s="40">
        <f t="shared" si="0"/>
        <v>0.2849130198538789</v>
      </c>
      <c r="D16" s="19">
        <v>1</v>
      </c>
      <c r="E16" s="40">
        <f>(D16/($C$7/100000))</f>
        <v>0.38735367714845714</v>
      </c>
      <c r="F16" s="7" t="s">
        <v>89</v>
      </c>
      <c r="G16" s="18">
        <v>61</v>
      </c>
      <c r="H16" s="40">
        <f t="shared" si="2"/>
        <v>0.3981795752024465</v>
      </c>
      <c r="I16" s="19">
        <v>1</v>
      </c>
      <c r="J16" s="40">
        <f t="shared" si="3"/>
        <v>0.40180975111904016</v>
      </c>
      <c r="K16" s="7" t="s">
        <v>89</v>
      </c>
      <c r="L16" s="18">
        <v>57</v>
      </c>
      <c r="M16" s="40">
        <f t="shared" si="4"/>
        <v>0.37909474701710627</v>
      </c>
      <c r="N16" s="19">
        <v>0</v>
      </c>
      <c r="O16" s="40">
        <f t="shared" si="5"/>
        <v>0</v>
      </c>
      <c r="P16" s="7" t="s">
        <v>89</v>
      </c>
      <c r="Q16" s="18">
        <v>37</v>
      </c>
      <c r="R16" s="40">
        <f t="shared" si="6"/>
        <v>0.2460972468568892</v>
      </c>
      <c r="S16" s="19">
        <v>0</v>
      </c>
      <c r="T16" s="40">
        <f t="shared" si="7"/>
        <v>0</v>
      </c>
      <c r="U16" s="7" t="s">
        <v>89</v>
      </c>
      <c r="V16" s="18">
        <v>52</v>
      </c>
      <c r="W16" s="40">
        <f t="shared" si="8"/>
        <v>0.3592593536799868</v>
      </c>
      <c r="X16" s="19">
        <v>0</v>
      </c>
      <c r="Y16" s="40">
        <f t="shared" si="9"/>
        <v>0</v>
      </c>
    </row>
    <row r="17" spans="1:25" ht="12.75">
      <c r="A17" s="7" t="s">
        <v>6</v>
      </c>
      <c r="B17" s="18">
        <v>1785</v>
      </c>
      <c r="C17" s="40">
        <f t="shared" si="0"/>
        <v>11.301549787537196</v>
      </c>
      <c r="D17" s="19">
        <v>12</v>
      </c>
      <c r="E17" s="40">
        <f t="shared" si="1"/>
        <v>4.648244125781486</v>
      </c>
      <c r="F17" s="7" t="s">
        <v>6</v>
      </c>
      <c r="G17" s="18">
        <v>1613</v>
      </c>
      <c r="H17" s="40">
        <f t="shared" si="2"/>
        <v>10.52891237379584</v>
      </c>
      <c r="I17" s="19">
        <v>16</v>
      </c>
      <c r="J17" s="40">
        <f t="shared" si="3"/>
        <v>6.4289560179046426</v>
      </c>
      <c r="K17" s="7" t="s">
        <v>6</v>
      </c>
      <c r="L17" s="18">
        <v>1809</v>
      </c>
      <c r="M17" s="40">
        <f t="shared" si="4"/>
        <v>12.031270129016583</v>
      </c>
      <c r="N17" s="19">
        <v>10</v>
      </c>
      <c r="O17" s="40">
        <f t="shared" si="5"/>
        <v>4.169046497375586</v>
      </c>
      <c r="P17" s="7" t="s">
        <v>6</v>
      </c>
      <c r="Q17" s="18">
        <v>1650</v>
      </c>
      <c r="R17" s="40">
        <f t="shared" si="6"/>
        <v>10.974606954428843</v>
      </c>
      <c r="S17" s="19">
        <v>8</v>
      </c>
      <c r="T17" s="40">
        <f t="shared" si="7"/>
        <v>3.3352371979004682</v>
      </c>
      <c r="U17" s="7" t="s">
        <v>6</v>
      </c>
      <c r="V17" s="18">
        <v>1736</v>
      </c>
      <c r="W17" s="40">
        <f t="shared" si="8"/>
        <v>11.993735345931867</v>
      </c>
      <c r="X17" s="19">
        <v>8</v>
      </c>
      <c r="Y17" s="40">
        <f t="shared" si="9"/>
        <v>3.5686883286048214</v>
      </c>
    </row>
    <row r="18" spans="1:25" ht="12.75">
      <c r="A18" s="7" t="s">
        <v>86</v>
      </c>
      <c r="B18" s="18">
        <v>12</v>
      </c>
      <c r="C18" s="40">
        <f t="shared" si="0"/>
        <v>0.0759768052943677</v>
      </c>
      <c r="D18" s="19">
        <v>0</v>
      </c>
      <c r="E18" s="40">
        <f t="shared" si="1"/>
        <v>0</v>
      </c>
      <c r="F18" s="7" t="s">
        <v>86</v>
      </c>
      <c r="G18" s="18">
        <v>5</v>
      </c>
      <c r="H18" s="40">
        <f t="shared" si="2"/>
        <v>0.032637670098561194</v>
      </c>
      <c r="I18" s="19">
        <v>0</v>
      </c>
      <c r="J18" s="40">
        <f t="shared" si="3"/>
        <v>0</v>
      </c>
      <c r="K18" s="7" t="s">
        <v>86</v>
      </c>
      <c r="L18" s="18">
        <v>7</v>
      </c>
      <c r="M18" s="40">
        <f t="shared" si="4"/>
        <v>0.0465554952477148</v>
      </c>
      <c r="N18" s="19">
        <v>0</v>
      </c>
      <c r="O18" s="40">
        <f t="shared" si="5"/>
        <v>0</v>
      </c>
      <c r="P18" s="7" t="s">
        <v>86</v>
      </c>
      <c r="Q18" s="18">
        <v>2</v>
      </c>
      <c r="R18" s="40">
        <f t="shared" si="6"/>
        <v>0.013302553884156172</v>
      </c>
      <c r="S18" s="19">
        <v>0</v>
      </c>
      <c r="T18" s="40">
        <f t="shared" si="7"/>
        <v>0</v>
      </c>
      <c r="U18" s="7" t="s">
        <v>86</v>
      </c>
      <c r="V18" s="18">
        <v>0</v>
      </c>
      <c r="W18" s="40">
        <f t="shared" si="8"/>
        <v>0</v>
      </c>
      <c r="X18" s="19">
        <v>0</v>
      </c>
      <c r="Y18" s="40">
        <f t="shared" si="9"/>
        <v>0</v>
      </c>
    </row>
    <row r="19" spans="1:25" ht="12.75">
      <c r="A19" s="7" t="s">
        <v>118</v>
      </c>
      <c r="B19" s="18">
        <v>138</v>
      </c>
      <c r="C19" s="40">
        <f t="shared" si="0"/>
        <v>0.8737332608852286</v>
      </c>
      <c r="D19" s="19">
        <v>0</v>
      </c>
      <c r="E19" s="40">
        <f t="shared" si="1"/>
        <v>0</v>
      </c>
      <c r="F19" s="7" t="s">
        <v>118</v>
      </c>
      <c r="G19" s="18">
        <v>52</v>
      </c>
      <c r="H19" s="40">
        <f t="shared" si="2"/>
        <v>0.3394317690250364</v>
      </c>
      <c r="I19" s="19">
        <v>0</v>
      </c>
      <c r="J19" s="40">
        <f t="shared" si="3"/>
        <v>0</v>
      </c>
      <c r="K19" s="7" t="s">
        <v>118</v>
      </c>
      <c r="L19" s="18">
        <v>30</v>
      </c>
      <c r="M19" s="40">
        <f t="shared" si="4"/>
        <v>0.19952355106163489</v>
      </c>
      <c r="N19" s="19">
        <v>0</v>
      </c>
      <c r="O19" s="40">
        <f t="shared" si="5"/>
        <v>0</v>
      </c>
      <c r="P19" s="7" t="s">
        <v>118</v>
      </c>
      <c r="Q19" s="18">
        <v>1</v>
      </c>
      <c r="R19" s="40">
        <f t="shared" si="6"/>
        <v>0.006651276942078086</v>
      </c>
      <c r="S19" s="19">
        <v>0</v>
      </c>
      <c r="T19" s="40">
        <f t="shared" si="7"/>
        <v>0</v>
      </c>
      <c r="U19" s="7" t="s">
        <v>118</v>
      </c>
      <c r="V19" s="18">
        <v>0</v>
      </c>
      <c r="W19" s="40">
        <f t="shared" si="8"/>
        <v>0</v>
      </c>
      <c r="X19" s="19">
        <v>0</v>
      </c>
      <c r="Y19" s="40">
        <f t="shared" si="9"/>
        <v>0</v>
      </c>
    </row>
    <row r="20" spans="1:25" ht="12.75">
      <c r="A20" s="7" t="s">
        <v>101</v>
      </c>
      <c r="B20" s="18">
        <v>2038</v>
      </c>
      <c r="C20" s="40">
        <f t="shared" si="0"/>
        <v>12.903394099160115</v>
      </c>
      <c r="D20" s="19">
        <v>11</v>
      </c>
      <c r="E20" s="40">
        <f t="shared" si="1"/>
        <v>4.260890448633029</v>
      </c>
      <c r="F20" s="7" t="s">
        <v>101</v>
      </c>
      <c r="G20" s="18">
        <v>2045</v>
      </c>
      <c r="H20" s="40">
        <f t="shared" si="2"/>
        <v>13.348807070311528</v>
      </c>
      <c r="I20" s="19">
        <v>8</v>
      </c>
      <c r="J20" s="40">
        <f t="shared" si="3"/>
        <v>3.2144780089523213</v>
      </c>
      <c r="K20" s="7" t="s">
        <v>101</v>
      </c>
      <c r="L20" s="18">
        <v>2109</v>
      </c>
      <c r="M20" s="40">
        <f t="shared" si="4"/>
        <v>14.026505639632932</v>
      </c>
      <c r="N20" s="19">
        <v>4</v>
      </c>
      <c r="O20" s="40">
        <f t="shared" si="5"/>
        <v>1.6676185989502341</v>
      </c>
      <c r="P20" s="7" t="s">
        <v>101</v>
      </c>
      <c r="Q20" s="18">
        <v>2093</v>
      </c>
      <c r="R20" s="40">
        <f t="shared" si="6"/>
        <v>13.921122639769434</v>
      </c>
      <c r="S20" s="19">
        <v>3</v>
      </c>
      <c r="T20" s="40">
        <f t="shared" si="7"/>
        <v>1.2507139492126758</v>
      </c>
      <c r="U20" s="7" t="s">
        <v>101</v>
      </c>
      <c r="V20" s="18">
        <v>1793</v>
      </c>
      <c r="W20" s="40">
        <f t="shared" si="8"/>
        <v>12.38753886823493</v>
      </c>
      <c r="X20" s="19">
        <v>1</v>
      </c>
      <c r="Y20" s="40">
        <f t="shared" si="9"/>
        <v>0.4460860410756027</v>
      </c>
    </row>
    <row r="21" spans="1:25" ht="12.75">
      <c r="A21" s="7" t="s">
        <v>4</v>
      </c>
      <c r="B21" s="18">
        <v>198</v>
      </c>
      <c r="C21" s="40">
        <f t="shared" si="0"/>
        <v>1.253617287357067</v>
      </c>
      <c r="D21" s="19">
        <v>0</v>
      </c>
      <c r="E21" s="40">
        <f t="shared" si="1"/>
        <v>0</v>
      </c>
      <c r="F21" s="7" t="s">
        <v>4</v>
      </c>
      <c r="G21" s="18">
        <v>215</v>
      </c>
      <c r="H21" s="40">
        <f t="shared" si="2"/>
        <v>1.4034198142381313</v>
      </c>
      <c r="I21" s="19">
        <v>1</v>
      </c>
      <c r="J21" s="40">
        <f t="shared" si="3"/>
        <v>0.40180975111904016</v>
      </c>
      <c r="K21" s="7" t="s">
        <v>4</v>
      </c>
      <c r="L21" s="18">
        <v>157</v>
      </c>
      <c r="M21" s="40">
        <f t="shared" si="4"/>
        <v>1.0441732505558892</v>
      </c>
      <c r="N21" s="19">
        <v>0</v>
      </c>
      <c r="O21" s="40">
        <f t="shared" si="5"/>
        <v>0</v>
      </c>
      <c r="P21" s="7" t="s">
        <v>4</v>
      </c>
      <c r="Q21" s="18">
        <v>181</v>
      </c>
      <c r="R21" s="40">
        <f t="shared" si="6"/>
        <v>1.2038811265161335</v>
      </c>
      <c r="S21" s="19">
        <v>0</v>
      </c>
      <c r="T21" s="40">
        <f t="shared" si="7"/>
        <v>0</v>
      </c>
      <c r="U21" s="7" t="s">
        <v>4</v>
      </c>
      <c r="V21" s="18">
        <v>183</v>
      </c>
      <c r="W21" s="40">
        <f t="shared" si="8"/>
        <v>1.264316571604569</v>
      </c>
      <c r="X21" s="19">
        <v>0</v>
      </c>
      <c r="Y21" s="40">
        <f t="shared" si="9"/>
        <v>0</v>
      </c>
    </row>
    <row r="22" spans="1:25" ht="12.75">
      <c r="A22" s="7" t="s">
        <v>85</v>
      </c>
      <c r="B22" s="18">
        <v>93</v>
      </c>
      <c r="C22" s="40">
        <f t="shared" si="0"/>
        <v>0.5888202410313497</v>
      </c>
      <c r="D22" s="19">
        <v>0</v>
      </c>
      <c r="E22" s="40">
        <f t="shared" si="1"/>
        <v>0</v>
      </c>
      <c r="F22" s="7" t="s">
        <v>85</v>
      </c>
      <c r="G22" s="18">
        <v>120</v>
      </c>
      <c r="H22" s="40">
        <f t="shared" si="2"/>
        <v>0.7833040823654686</v>
      </c>
      <c r="I22" s="19">
        <v>1</v>
      </c>
      <c r="J22" s="40">
        <f t="shared" si="3"/>
        <v>0.40180975111904016</v>
      </c>
      <c r="K22" s="7" t="s">
        <v>85</v>
      </c>
      <c r="L22" s="18">
        <v>87</v>
      </c>
      <c r="M22" s="40">
        <f t="shared" si="4"/>
        <v>0.5786182980787411</v>
      </c>
      <c r="N22" s="19">
        <v>0</v>
      </c>
      <c r="O22" s="40">
        <f t="shared" si="5"/>
        <v>0</v>
      </c>
      <c r="P22" s="7" t="s">
        <v>85</v>
      </c>
      <c r="Q22" s="18">
        <v>84</v>
      </c>
      <c r="R22" s="40">
        <f t="shared" si="6"/>
        <v>0.5587072631345592</v>
      </c>
      <c r="S22" s="19">
        <v>0</v>
      </c>
      <c r="T22" s="40">
        <f t="shared" si="7"/>
        <v>0</v>
      </c>
      <c r="U22" s="7" t="s">
        <v>85</v>
      </c>
      <c r="V22" s="18">
        <v>72</v>
      </c>
      <c r="W22" s="40">
        <f t="shared" si="8"/>
        <v>0.49743602817228944</v>
      </c>
      <c r="X22" s="19">
        <v>0</v>
      </c>
      <c r="Y22" s="40">
        <f t="shared" si="9"/>
        <v>0</v>
      </c>
    </row>
    <row r="23" spans="1:25" ht="12.75">
      <c r="A23" s="7" t="s">
        <v>5</v>
      </c>
      <c r="B23" s="18">
        <v>405</v>
      </c>
      <c r="C23" s="40">
        <f t="shared" si="0"/>
        <v>2.56421717868491</v>
      </c>
      <c r="D23" s="19">
        <v>1</v>
      </c>
      <c r="E23" s="40">
        <f t="shared" si="1"/>
        <v>0.38735367714845714</v>
      </c>
      <c r="F23" s="7" t="s">
        <v>5</v>
      </c>
      <c r="G23" s="18">
        <v>379</v>
      </c>
      <c r="H23" s="40">
        <f t="shared" si="2"/>
        <v>2.4739353934709385</v>
      </c>
      <c r="I23" s="19">
        <v>1</v>
      </c>
      <c r="J23" s="40">
        <f t="shared" si="3"/>
        <v>0.40180975111904016</v>
      </c>
      <c r="K23" s="7" t="s">
        <v>5</v>
      </c>
      <c r="L23" s="18">
        <v>377</v>
      </c>
      <c r="M23" s="40">
        <f t="shared" si="4"/>
        <v>2.5073459583412117</v>
      </c>
      <c r="N23" s="19">
        <v>0</v>
      </c>
      <c r="O23" s="40">
        <f t="shared" si="5"/>
        <v>0</v>
      </c>
      <c r="P23" s="7" t="s">
        <v>5</v>
      </c>
      <c r="Q23" s="18">
        <v>324</v>
      </c>
      <c r="R23" s="40">
        <f t="shared" si="6"/>
        <v>2.1550137292333</v>
      </c>
      <c r="S23" s="19">
        <v>1</v>
      </c>
      <c r="T23" s="40">
        <f t="shared" si="7"/>
        <v>0.41690464973755853</v>
      </c>
      <c r="U23" s="7" t="s">
        <v>5</v>
      </c>
      <c r="V23" s="18">
        <v>265</v>
      </c>
      <c r="W23" s="40">
        <f t="shared" si="8"/>
        <v>1.8308409370230097</v>
      </c>
      <c r="X23" s="19">
        <v>2</v>
      </c>
      <c r="Y23" s="40">
        <f t="shared" si="9"/>
        <v>0.8921720821512054</v>
      </c>
    </row>
    <row r="24" spans="1:25" ht="12.75">
      <c r="A24" s="7" t="s">
        <v>131</v>
      </c>
      <c r="B24" s="18">
        <v>1289</v>
      </c>
      <c r="C24" s="40">
        <f t="shared" si="0"/>
        <v>8.16117516870333</v>
      </c>
      <c r="D24" s="19">
        <v>1</v>
      </c>
      <c r="E24" s="40">
        <f t="shared" si="1"/>
        <v>0.38735367714845714</v>
      </c>
      <c r="F24" s="7" t="s">
        <v>131</v>
      </c>
      <c r="G24" s="18">
        <v>1237</v>
      </c>
      <c r="H24" s="40">
        <f t="shared" si="2"/>
        <v>8.074559582384039</v>
      </c>
      <c r="I24" s="19">
        <v>2</v>
      </c>
      <c r="J24" s="40">
        <f t="shared" si="3"/>
        <v>0.8036195022380803</v>
      </c>
      <c r="K24" s="7" t="s">
        <v>131</v>
      </c>
      <c r="L24" s="18">
        <v>1168</v>
      </c>
      <c r="M24" s="40">
        <f t="shared" si="4"/>
        <v>7.768116921332984</v>
      </c>
      <c r="N24" s="19">
        <v>2</v>
      </c>
      <c r="O24" s="40">
        <f t="shared" si="5"/>
        <v>0.8338092994751171</v>
      </c>
      <c r="P24" s="7" t="s">
        <v>131</v>
      </c>
      <c r="Q24" s="18">
        <v>1015</v>
      </c>
      <c r="R24" s="40">
        <f t="shared" si="6"/>
        <v>6.751046096209258</v>
      </c>
      <c r="S24" s="19">
        <v>2</v>
      </c>
      <c r="T24" s="40">
        <f t="shared" si="7"/>
        <v>0.8338092994751171</v>
      </c>
      <c r="U24" s="7" t="s">
        <v>131</v>
      </c>
      <c r="V24" s="18">
        <v>924</v>
      </c>
      <c r="W24" s="40">
        <f t="shared" si="8"/>
        <v>6.383762361544381</v>
      </c>
      <c r="X24" s="19">
        <v>0</v>
      </c>
      <c r="Y24" s="40">
        <f t="shared" si="9"/>
        <v>0</v>
      </c>
    </row>
    <row r="25" spans="1:25" ht="12.75">
      <c r="A25" s="7" t="s">
        <v>35</v>
      </c>
      <c r="B25" s="18">
        <v>3887</v>
      </c>
      <c r="C25" s="40">
        <f t="shared" si="0"/>
        <v>24.610153514933938</v>
      </c>
      <c r="D25" s="19">
        <v>1</v>
      </c>
      <c r="E25" s="40">
        <f t="shared" si="1"/>
        <v>0.38735367714845714</v>
      </c>
      <c r="F25" s="7" t="s">
        <v>35</v>
      </c>
      <c r="G25" s="18">
        <v>3898</v>
      </c>
      <c r="H25" s="40">
        <f t="shared" si="2"/>
        <v>25.444327608838304</v>
      </c>
      <c r="I25" s="19">
        <v>4</v>
      </c>
      <c r="J25" s="40">
        <f t="shared" si="3"/>
        <v>1.6072390044761606</v>
      </c>
      <c r="K25" s="7" t="s">
        <v>35</v>
      </c>
      <c r="L25" s="18">
        <v>4401</v>
      </c>
      <c r="M25" s="40">
        <f t="shared" si="4"/>
        <v>29.270104940741838</v>
      </c>
      <c r="N25" s="19">
        <v>1</v>
      </c>
      <c r="O25" s="40">
        <f t="shared" si="5"/>
        <v>0.41690464973755853</v>
      </c>
      <c r="P25" s="7" t="s">
        <v>35</v>
      </c>
      <c r="Q25" s="18">
        <v>4303</v>
      </c>
      <c r="R25" s="40">
        <f t="shared" si="6"/>
        <v>28.620444681762006</v>
      </c>
      <c r="S25" s="19">
        <v>1</v>
      </c>
      <c r="T25" s="40">
        <f t="shared" si="7"/>
        <v>0.41690464973755853</v>
      </c>
      <c r="U25" s="7" t="s">
        <v>35</v>
      </c>
      <c r="V25" s="18">
        <v>3832</v>
      </c>
      <c r="W25" s="40">
        <f t="shared" si="8"/>
        <v>26.47465083272518</v>
      </c>
      <c r="X25" s="19">
        <v>1</v>
      </c>
      <c r="Y25" s="40">
        <f t="shared" si="9"/>
        <v>0.4460860410756027</v>
      </c>
    </row>
    <row r="26" spans="1:25" ht="12.75">
      <c r="A26" s="7" t="s">
        <v>63</v>
      </c>
      <c r="B26" s="18">
        <v>2415</v>
      </c>
      <c r="C26" s="40">
        <f t="shared" si="0"/>
        <v>15.2903320654915</v>
      </c>
      <c r="D26" s="19">
        <v>7</v>
      </c>
      <c r="E26" s="40">
        <f t="shared" si="1"/>
        <v>2.7114757400392</v>
      </c>
      <c r="F26" s="7" t="s">
        <v>63</v>
      </c>
      <c r="G26" s="18">
        <v>2422</v>
      </c>
      <c r="H26" s="40">
        <f t="shared" si="2"/>
        <v>15.809687395743042</v>
      </c>
      <c r="I26" s="19">
        <v>20</v>
      </c>
      <c r="J26" s="40">
        <f t="shared" si="3"/>
        <v>8.036195022380804</v>
      </c>
      <c r="K26" s="7" t="s">
        <v>63</v>
      </c>
      <c r="L26" s="18">
        <v>2437</v>
      </c>
      <c r="M26" s="40">
        <f t="shared" si="4"/>
        <v>16.207963131240138</v>
      </c>
      <c r="N26" s="19">
        <v>6</v>
      </c>
      <c r="O26" s="40">
        <f t="shared" si="5"/>
        <v>2.5014278984253515</v>
      </c>
      <c r="P26" s="7" t="s">
        <v>63</v>
      </c>
      <c r="Q26" s="18">
        <v>2286</v>
      </c>
      <c r="R26" s="40">
        <f t="shared" si="6"/>
        <v>15.204819089590504</v>
      </c>
      <c r="S26" s="19">
        <v>3</v>
      </c>
      <c r="T26" s="40">
        <f t="shared" si="7"/>
        <v>1.2507139492126758</v>
      </c>
      <c r="U26" s="7" t="s">
        <v>63</v>
      </c>
      <c r="V26" s="18">
        <v>2051</v>
      </c>
      <c r="W26" s="40">
        <f t="shared" si="8"/>
        <v>14.170017969185634</v>
      </c>
      <c r="X26" s="19">
        <v>7</v>
      </c>
      <c r="Y26" s="40">
        <f t="shared" si="9"/>
        <v>3.1226022875292188</v>
      </c>
    </row>
    <row r="27" spans="1:25" ht="12.75">
      <c r="A27" s="7" t="s">
        <v>122</v>
      </c>
      <c r="B27" s="18">
        <v>0</v>
      </c>
      <c r="C27" s="40">
        <f t="shared" si="0"/>
        <v>0</v>
      </c>
      <c r="D27" s="19">
        <v>0</v>
      </c>
      <c r="E27" s="40">
        <f t="shared" si="1"/>
        <v>0</v>
      </c>
      <c r="F27" s="7" t="s">
        <v>122</v>
      </c>
      <c r="G27" s="18">
        <v>3</v>
      </c>
      <c r="H27" s="40">
        <f t="shared" si="2"/>
        <v>0.019582602059136714</v>
      </c>
      <c r="I27" s="19">
        <v>0</v>
      </c>
      <c r="J27" s="40">
        <f t="shared" si="3"/>
        <v>0</v>
      </c>
      <c r="K27" s="7" t="s">
        <v>122</v>
      </c>
      <c r="L27" s="18">
        <v>1</v>
      </c>
      <c r="M27" s="40">
        <f t="shared" si="4"/>
        <v>0.006650785035387829</v>
      </c>
      <c r="N27" s="19">
        <v>0</v>
      </c>
      <c r="O27" s="40">
        <f t="shared" si="5"/>
        <v>0</v>
      </c>
      <c r="P27" s="7" t="s">
        <v>122</v>
      </c>
      <c r="Q27" s="18">
        <v>1</v>
      </c>
      <c r="R27" s="40">
        <f t="shared" si="6"/>
        <v>0.006651276942078086</v>
      </c>
      <c r="S27" s="19">
        <v>0</v>
      </c>
      <c r="T27" s="40">
        <f t="shared" si="7"/>
        <v>0</v>
      </c>
      <c r="U27" s="7" t="s">
        <v>122</v>
      </c>
      <c r="V27" s="18">
        <v>0</v>
      </c>
      <c r="W27" s="40">
        <f t="shared" si="8"/>
        <v>0</v>
      </c>
      <c r="X27" s="19">
        <v>0</v>
      </c>
      <c r="Y27" s="40">
        <f t="shared" si="9"/>
        <v>0</v>
      </c>
    </row>
    <row r="28" spans="1:25" ht="12.75">
      <c r="A28" s="7" t="s">
        <v>90</v>
      </c>
      <c r="B28" s="18">
        <v>2192</v>
      </c>
      <c r="C28" s="40">
        <f t="shared" si="0"/>
        <v>13.878429767104501</v>
      </c>
      <c r="D28" s="19">
        <v>8</v>
      </c>
      <c r="E28" s="40">
        <f t="shared" si="1"/>
        <v>3.098829417187657</v>
      </c>
      <c r="F28" s="7" t="s">
        <v>90</v>
      </c>
      <c r="G28" s="18">
        <v>2293</v>
      </c>
      <c r="H28" s="40">
        <f t="shared" si="2"/>
        <v>14.967635507200162</v>
      </c>
      <c r="I28" s="19">
        <v>7</v>
      </c>
      <c r="J28" s="40">
        <f t="shared" si="3"/>
        <v>2.8126682578332813</v>
      </c>
      <c r="K28" s="7" t="s">
        <v>90</v>
      </c>
      <c r="L28" s="18">
        <v>2288</v>
      </c>
      <c r="M28" s="40">
        <f t="shared" si="4"/>
        <v>15.216996160967353</v>
      </c>
      <c r="N28" s="19">
        <v>0</v>
      </c>
      <c r="O28" s="40">
        <f t="shared" si="5"/>
        <v>0</v>
      </c>
      <c r="P28" s="7" t="s">
        <v>90</v>
      </c>
      <c r="Q28" s="18">
        <v>2195</v>
      </c>
      <c r="R28" s="40">
        <f t="shared" si="6"/>
        <v>14.5995528878614</v>
      </c>
      <c r="S28" s="19">
        <v>4</v>
      </c>
      <c r="T28" s="40">
        <f t="shared" si="7"/>
        <v>1.6676185989502341</v>
      </c>
      <c r="U28" s="7" t="s">
        <v>90</v>
      </c>
      <c r="V28" s="18">
        <v>2006</v>
      </c>
      <c r="W28" s="40">
        <f t="shared" si="8"/>
        <v>13.859120451577953</v>
      </c>
      <c r="X28" s="19">
        <v>2</v>
      </c>
      <c r="Y28" s="40">
        <f t="shared" si="9"/>
        <v>0.8921720821512054</v>
      </c>
    </row>
    <row r="29" spans="1:25" ht="12.75">
      <c r="A29" s="7" t="s">
        <v>97</v>
      </c>
      <c r="B29" s="18">
        <v>5</v>
      </c>
      <c r="C29" s="40">
        <f t="shared" si="0"/>
        <v>0.031657002205986544</v>
      </c>
      <c r="D29" s="19">
        <v>0</v>
      </c>
      <c r="E29" s="40">
        <f t="shared" si="1"/>
        <v>0</v>
      </c>
      <c r="F29" s="7" t="s">
        <v>97</v>
      </c>
      <c r="G29" s="18">
        <v>0</v>
      </c>
      <c r="H29" s="40">
        <f t="shared" si="2"/>
        <v>0</v>
      </c>
      <c r="I29" s="19">
        <v>0</v>
      </c>
      <c r="J29" s="40">
        <f t="shared" si="3"/>
        <v>0</v>
      </c>
      <c r="K29" s="7" t="s">
        <v>97</v>
      </c>
      <c r="L29" s="18">
        <v>1</v>
      </c>
      <c r="M29" s="40">
        <f t="shared" si="4"/>
        <v>0.006650785035387829</v>
      </c>
      <c r="N29" s="19">
        <v>0</v>
      </c>
      <c r="O29" s="40">
        <f t="shared" si="5"/>
        <v>0</v>
      </c>
      <c r="P29" s="7" t="s">
        <v>97</v>
      </c>
      <c r="Q29" s="18">
        <v>0</v>
      </c>
      <c r="R29" s="40">
        <f t="shared" si="6"/>
        <v>0</v>
      </c>
      <c r="S29" s="19">
        <v>0</v>
      </c>
      <c r="T29" s="40">
        <f t="shared" si="7"/>
        <v>0</v>
      </c>
      <c r="U29" s="7" t="s">
        <v>97</v>
      </c>
      <c r="V29" s="18">
        <v>0</v>
      </c>
      <c r="W29" s="40">
        <f t="shared" si="8"/>
        <v>0</v>
      </c>
      <c r="X29" s="19">
        <v>0</v>
      </c>
      <c r="Y29" s="40">
        <f t="shared" si="9"/>
        <v>0</v>
      </c>
    </row>
    <row r="30" spans="1:25" ht="12.75">
      <c r="A30" s="7" t="s">
        <v>41</v>
      </c>
      <c r="B30" s="18">
        <v>4849</v>
      </c>
      <c r="C30" s="40">
        <f t="shared" si="0"/>
        <v>30.70096073936575</v>
      </c>
      <c r="D30" s="19">
        <v>33</v>
      </c>
      <c r="E30" s="40">
        <f t="shared" si="1"/>
        <v>12.782671345899086</v>
      </c>
      <c r="F30" s="7" t="s">
        <v>41</v>
      </c>
      <c r="G30" s="18">
        <v>4889</v>
      </c>
      <c r="H30" s="40">
        <f t="shared" si="2"/>
        <v>31.913113822373134</v>
      </c>
      <c r="I30" s="19">
        <v>47</v>
      </c>
      <c r="J30" s="40">
        <f t="shared" si="3"/>
        <v>18.88505830259489</v>
      </c>
      <c r="K30" s="7" t="s">
        <v>41</v>
      </c>
      <c r="L30" s="18">
        <v>5009</v>
      </c>
      <c r="M30" s="40">
        <f t="shared" si="4"/>
        <v>33.31378224225764</v>
      </c>
      <c r="N30" s="19">
        <v>33</v>
      </c>
      <c r="O30" s="40">
        <f t="shared" si="5"/>
        <v>13.757853441339432</v>
      </c>
      <c r="P30" s="7" t="s">
        <v>41</v>
      </c>
      <c r="Q30" s="18">
        <v>4903</v>
      </c>
      <c r="R30" s="40">
        <f t="shared" si="6"/>
        <v>32.611210847008856</v>
      </c>
      <c r="S30" s="19">
        <v>24</v>
      </c>
      <c r="T30" s="40">
        <f t="shared" si="7"/>
        <v>10.005711593701406</v>
      </c>
      <c r="U30" s="7" t="s">
        <v>41</v>
      </c>
      <c r="V30" s="18">
        <v>4729</v>
      </c>
      <c r="W30" s="40">
        <f t="shared" si="8"/>
        <v>32.67187468370496</v>
      </c>
      <c r="X30" s="19">
        <v>25</v>
      </c>
      <c r="Y30" s="40">
        <f t="shared" si="9"/>
        <v>11.152151026890067</v>
      </c>
    </row>
    <row r="31" spans="1:25" ht="12.75">
      <c r="A31" s="7" t="s">
        <v>117</v>
      </c>
      <c r="B31" s="18">
        <v>1235</v>
      </c>
      <c r="C31" s="40">
        <f t="shared" si="0"/>
        <v>7.819279544878676</v>
      </c>
      <c r="D31" s="19">
        <v>1</v>
      </c>
      <c r="E31" s="40">
        <f t="shared" si="1"/>
        <v>0.38735367714845714</v>
      </c>
      <c r="F31" s="7" t="s">
        <v>117</v>
      </c>
      <c r="G31" s="18">
        <v>996</v>
      </c>
      <c r="H31" s="40">
        <f t="shared" si="2"/>
        <v>6.5014238836333895</v>
      </c>
      <c r="I31" s="19">
        <v>1</v>
      </c>
      <c r="J31" s="40">
        <f t="shared" si="3"/>
        <v>0.40180975111904016</v>
      </c>
      <c r="K31" s="7" t="s">
        <v>117</v>
      </c>
      <c r="L31" s="18">
        <v>785</v>
      </c>
      <c r="M31" s="40">
        <f t="shared" si="4"/>
        <v>5.220866252779446</v>
      </c>
      <c r="N31" s="19">
        <v>0</v>
      </c>
      <c r="O31" s="40">
        <f t="shared" si="5"/>
        <v>0</v>
      </c>
      <c r="P31" s="7" t="s">
        <v>117</v>
      </c>
      <c r="Q31" s="18">
        <v>543</v>
      </c>
      <c r="R31" s="40">
        <f t="shared" si="6"/>
        <v>3.6116433795484006</v>
      </c>
      <c r="S31" s="19">
        <v>0</v>
      </c>
      <c r="T31" s="40">
        <f t="shared" si="7"/>
        <v>0</v>
      </c>
      <c r="U31" s="7" t="s">
        <v>117</v>
      </c>
      <c r="V31" s="18">
        <v>234</v>
      </c>
      <c r="W31" s="40">
        <f t="shared" si="8"/>
        <v>1.6166670915599406</v>
      </c>
      <c r="X31" s="19">
        <v>0</v>
      </c>
      <c r="Y31" s="40">
        <f t="shared" si="9"/>
        <v>0</v>
      </c>
    </row>
    <row r="32" spans="1:25" ht="12.75">
      <c r="A32" s="7" t="s">
        <v>49</v>
      </c>
      <c r="B32" s="18">
        <v>336</v>
      </c>
      <c r="C32" s="40">
        <f t="shared" si="0"/>
        <v>2.127350548242296</v>
      </c>
      <c r="D32" s="19">
        <v>0</v>
      </c>
      <c r="E32" s="40">
        <f t="shared" si="1"/>
        <v>0</v>
      </c>
      <c r="F32" s="7" t="s">
        <v>49</v>
      </c>
      <c r="G32" s="18">
        <v>272</v>
      </c>
      <c r="H32" s="40">
        <f t="shared" si="2"/>
        <v>1.7754892533617288</v>
      </c>
      <c r="I32" s="19">
        <v>0</v>
      </c>
      <c r="J32" s="40">
        <f t="shared" si="3"/>
        <v>0</v>
      </c>
      <c r="K32" s="7" t="s">
        <v>49</v>
      </c>
      <c r="L32" s="18">
        <v>327</v>
      </c>
      <c r="M32" s="40">
        <f t="shared" si="4"/>
        <v>2.17480670657182</v>
      </c>
      <c r="N32" s="19">
        <v>0</v>
      </c>
      <c r="O32" s="40">
        <f t="shared" si="5"/>
        <v>0</v>
      </c>
      <c r="P32" s="7" t="s">
        <v>49</v>
      </c>
      <c r="Q32" s="18">
        <v>216</v>
      </c>
      <c r="R32" s="40">
        <f t="shared" si="6"/>
        <v>1.4366758194888667</v>
      </c>
      <c r="S32" s="19">
        <v>0</v>
      </c>
      <c r="T32" s="40">
        <f t="shared" si="7"/>
        <v>0</v>
      </c>
      <c r="U32" s="7" t="s">
        <v>49</v>
      </c>
      <c r="V32" s="18">
        <v>201</v>
      </c>
      <c r="W32" s="40">
        <f t="shared" si="8"/>
        <v>1.3886755786476412</v>
      </c>
      <c r="X32" s="19">
        <v>0</v>
      </c>
      <c r="Y32" s="40">
        <f t="shared" si="9"/>
        <v>0</v>
      </c>
    </row>
    <row r="33" spans="1:25" ht="12.75">
      <c r="A33" s="7" t="s">
        <v>54</v>
      </c>
      <c r="B33" s="18">
        <v>39</v>
      </c>
      <c r="C33" s="40">
        <f t="shared" si="0"/>
        <v>0.24692461720669504</v>
      </c>
      <c r="D33" s="19">
        <v>0</v>
      </c>
      <c r="E33" s="40">
        <f t="shared" si="1"/>
        <v>0</v>
      </c>
      <c r="F33" s="7" t="s">
        <v>54</v>
      </c>
      <c r="G33" s="18">
        <v>31</v>
      </c>
      <c r="H33" s="40">
        <f t="shared" si="2"/>
        <v>0.2023535546110794</v>
      </c>
      <c r="I33" s="19">
        <v>0</v>
      </c>
      <c r="J33" s="40">
        <f t="shared" si="3"/>
        <v>0</v>
      </c>
      <c r="K33" s="7" t="s">
        <v>54</v>
      </c>
      <c r="L33" s="18">
        <v>28</v>
      </c>
      <c r="M33" s="40">
        <f t="shared" si="4"/>
        <v>0.1862219809908592</v>
      </c>
      <c r="N33" s="19">
        <v>0</v>
      </c>
      <c r="O33" s="40">
        <f t="shared" si="5"/>
        <v>0</v>
      </c>
      <c r="P33" s="7" t="s">
        <v>54</v>
      </c>
      <c r="Q33" s="18">
        <v>14</v>
      </c>
      <c r="R33" s="40">
        <f t="shared" si="6"/>
        <v>0.09311787718909321</v>
      </c>
      <c r="S33" s="19">
        <v>0</v>
      </c>
      <c r="T33" s="40">
        <f t="shared" si="7"/>
        <v>0</v>
      </c>
      <c r="U33" s="7" t="s">
        <v>54</v>
      </c>
      <c r="V33" s="18">
        <v>12</v>
      </c>
      <c r="W33" s="40">
        <f t="shared" si="8"/>
        <v>0.08290600469538158</v>
      </c>
      <c r="X33" s="19">
        <v>0</v>
      </c>
      <c r="Y33" s="40">
        <f t="shared" si="9"/>
        <v>0</v>
      </c>
    </row>
    <row r="34" spans="1:25" ht="12.75">
      <c r="A34" s="7" t="s">
        <v>59</v>
      </c>
      <c r="B34" s="18">
        <v>3</v>
      </c>
      <c r="C34" s="40">
        <f t="shared" si="0"/>
        <v>0.018994201323591926</v>
      </c>
      <c r="D34" s="19">
        <v>0</v>
      </c>
      <c r="E34" s="40">
        <f t="shared" si="1"/>
        <v>0</v>
      </c>
      <c r="F34" s="7" t="s">
        <v>59</v>
      </c>
      <c r="G34" s="18">
        <v>4</v>
      </c>
      <c r="H34" s="40">
        <f t="shared" si="2"/>
        <v>0.026110136078848954</v>
      </c>
      <c r="I34" s="19">
        <v>0</v>
      </c>
      <c r="J34" s="40">
        <f t="shared" si="3"/>
        <v>0</v>
      </c>
      <c r="K34" s="7" t="s">
        <v>59</v>
      </c>
      <c r="L34" s="18">
        <v>3</v>
      </c>
      <c r="M34" s="40">
        <f t="shared" si="4"/>
        <v>0.01995235510616349</v>
      </c>
      <c r="N34" s="19">
        <v>0</v>
      </c>
      <c r="O34" s="40">
        <f t="shared" si="5"/>
        <v>0</v>
      </c>
      <c r="P34" s="7" t="s">
        <v>59</v>
      </c>
      <c r="Q34" s="18">
        <v>3</v>
      </c>
      <c r="R34" s="40">
        <f t="shared" si="6"/>
        <v>0.01995383082623426</v>
      </c>
      <c r="S34" s="19">
        <v>0</v>
      </c>
      <c r="T34" s="40">
        <f t="shared" si="7"/>
        <v>0</v>
      </c>
      <c r="U34" s="7" t="s">
        <v>59</v>
      </c>
      <c r="V34" s="18">
        <v>0</v>
      </c>
      <c r="W34" s="40">
        <f t="shared" si="8"/>
        <v>0</v>
      </c>
      <c r="X34" s="19">
        <v>0</v>
      </c>
      <c r="Y34" s="40">
        <f t="shared" si="9"/>
        <v>0</v>
      </c>
    </row>
    <row r="35" spans="1:25" ht="12.75">
      <c r="A35" s="7"/>
      <c r="B35" s="18"/>
      <c r="C35" s="40"/>
      <c r="D35" s="19"/>
      <c r="E35" s="40"/>
      <c r="F35" s="7"/>
      <c r="G35" s="18"/>
      <c r="H35" s="40"/>
      <c r="I35" s="19"/>
      <c r="J35" s="40"/>
      <c r="K35" s="7"/>
      <c r="L35" s="18"/>
      <c r="M35" s="40"/>
      <c r="N35" s="19"/>
      <c r="O35" s="40"/>
      <c r="P35" s="7"/>
      <c r="Q35" s="10"/>
      <c r="R35" s="40"/>
      <c r="S35" s="13"/>
      <c r="T35" s="40"/>
      <c r="U35" s="7"/>
      <c r="V35" s="10"/>
      <c r="W35" s="40"/>
      <c r="X35" s="13"/>
      <c r="Y35" s="40"/>
    </row>
    <row r="36" spans="1:25" ht="12.75">
      <c r="A36" s="1" t="s">
        <v>121</v>
      </c>
      <c r="B36" s="29">
        <v>61539</v>
      </c>
      <c r="C36" s="40">
        <f t="shared" si="0"/>
        <v>389.62805175084117</v>
      </c>
      <c r="D36" s="30">
        <f>SUM(D13:D34)</f>
        <v>140</v>
      </c>
      <c r="E36" s="40">
        <f t="shared" si="1"/>
        <v>54.229514800784</v>
      </c>
      <c r="F36" s="1" t="s">
        <v>121</v>
      </c>
      <c r="G36" s="29">
        <v>60873</v>
      </c>
      <c r="H36" s="40">
        <f t="shared" si="2"/>
        <v>397.3505783819431</v>
      </c>
      <c r="I36" s="30">
        <f>SUM(I13:I34)</f>
        <v>153</v>
      </c>
      <c r="J36" s="40">
        <f t="shared" si="3"/>
        <v>61.476891921213145</v>
      </c>
      <c r="K36" s="1" t="s">
        <v>121</v>
      </c>
      <c r="L36" s="29">
        <f>SUM(L13:L34)</f>
        <v>63715</v>
      </c>
      <c r="M36" s="40">
        <f t="shared" si="4"/>
        <v>423.75476852973554</v>
      </c>
      <c r="N36" s="29">
        <f>SUM(N13:N34)</f>
        <v>99</v>
      </c>
      <c r="O36" s="40">
        <f t="shared" si="5"/>
        <v>41.2735603240183</v>
      </c>
      <c r="P36" s="1" t="s">
        <v>121</v>
      </c>
      <c r="Q36" s="29">
        <v>59770</v>
      </c>
      <c r="R36" s="40">
        <f t="shared" si="6"/>
        <v>397.54682282800724</v>
      </c>
      <c r="S36" s="30">
        <f>SUM(S13:S34)</f>
        <v>71</v>
      </c>
      <c r="T36" s="40">
        <f t="shared" si="7"/>
        <v>29.600230131366658</v>
      </c>
      <c r="U36" s="1" t="s">
        <v>121</v>
      </c>
      <c r="V36" s="29">
        <f>SUM(V13:V34)</f>
        <v>55094</v>
      </c>
      <c r="W36" s="40">
        <f t="shared" si="8"/>
        <v>380.635285223946</v>
      </c>
      <c r="X36" s="30">
        <f>SUM(X13:X34)</f>
        <v>74</v>
      </c>
      <c r="Y36" s="40">
        <f t="shared" si="9"/>
        <v>33.0103670395946</v>
      </c>
    </row>
    <row r="37" spans="1:25" ht="12.75">
      <c r="A37" s="1"/>
      <c r="B37" s="29"/>
      <c r="C37" s="30"/>
      <c r="D37" s="30"/>
      <c r="E37" s="30"/>
      <c r="F37" s="1"/>
      <c r="G37" s="29"/>
      <c r="H37" s="30"/>
      <c r="I37" s="30"/>
      <c r="J37" s="30"/>
      <c r="K37" s="1"/>
      <c r="L37" s="29"/>
      <c r="M37" s="34"/>
      <c r="N37" s="11"/>
      <c r="O37" s="11"/>
      <c r="P37" s="11"/>
      <c r="Q37" s="29"/>
      <c r="R37" s="30"/>
      <c r="S37" s="30"/>
      <c r="T37" s="30"/>
      <c r="U37" s="1"/>
      <c r="V37" s="29"/>
      <c r="W37" s="30"/>
      <c r="X37" s="11"/>
      <c r="Y37" s="11"/>
    </row>
    <row r="38" spans="1:25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6" t="s">
        <v>145</v>
      </c>
      <c r="V38" s="56"/>
      <c r="W38" s="56"/>
      <c r="X38" s="56"/>
      <c r="Y38" s="56"/>
    </row>
    <row r="39" spans="1:2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1" t="s">
        <v>146</v>
      </c>
      <c r="V39" s="51"/>
      <c r="W39" s="51"/>
      <c r="X39" s="51"/>
      <c r="Y39" s="51"/>
    </row>
    <row r="40" spans="1:2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51" t="s">
        <v>142</v>
      </c>
      <c r="V40" s="51"/>
      <c r="W40" s="51"/>
      <c r="X40" s="51"/>
      <c r="Y40" s="51"/>
    </row>
    <row r="41" spans="1:2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51" t="s">
        <v>138</v>
      </c>
      <c r="V41" s="51"/>
      <c r="W41" s="51"/>
      <c r="X41" s="51"/>
      <c r="Y41" s="51"/>
    </row>
    <row r="42" spans="1:2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51" t="s">
        <v>147</v>
      </c>
      <c r="V43" s="51"/>
      <c r="W43" s="51"/>
      <c r="X43" s="51"/>
      <c r="Y43" s="51"/>
    </row>
    <row r="44" spans="1:2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51" t="s">
        <v>148</v>
      </c>
      <c r="V44" s="51"/>
      <c r="W44" s="51"/>
      <c r="X44" s="51"/>
      <c r="Y44" s="51"/>
    </row>
    <row r="45" spans="1:2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51" t="s">
        <v>143</v>
      </c>
      <c r="V47" s="55"/>
      <c r="W47" s="55"/>
      <c r="X47" s="55"/>
      <c r="Y47" s="55"/>
    </row>
    <row r="48" spans="1:2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57" t="s">
        <v>144</v>
      </c>
      <c r="V48" s="55"/>
      <c r="W48" s="55"/>
      <c r="X48" s="55"/>
      <c r="Y48" s="55"/>
    </row>
  </sheetData>
  <mergeCells count="33">
    <mergeCell ref="U48:Y48"/>
    <mergeCell ref="U41:Y41"/>
    <mergeCell ref="U43:Y43"/>
    <mergeCell ref="U44:Y44"/>
    <mergeCell ref="U47:Y47"/>
    <mergeCell ref="U9:V9"/>
    <mergeCell ref="U38:Y38"/>
    <mergeCell ref="U39:Y39"/>
    <mergeCell ref="U40:Y40"/>
    <mergeCell ref="A9:B9"/>
    <mergeCell ref="F9:G9"/>
    <mergeCell ref="K9:L9"/>
    <mergeCell ref="P9:Q9"/>
    <mergeCell ref="U5:V5"/>
    <mergeCell ref="A7:B7"/>
    <mergeCell ref="F7:G7"/>
    <mergeCell ref="K7:L7"/>
    <mergeCell ref="P7:Q7"/>
    <mergeCell ref="U7:V7"/>
    <mergeCell ref="A5:B5"/>
    <mergeCell ref="F5:G5"/>
    <mergeCell ref="K5:L5"/>
    <mergeCell ref="P5:Q5"/>
    <mergeCell ref="U1:Y1"/>
    <mergeCell ref="A3:E3"/>
    <mergeCell ref="F3:J3"/>
    <mergeCell ref="K3:O3"/>
    <mergeCell ref="P3:T3"/>
    <mergeCell ref="U3:Y3"/>
    <mergeCell ref="A1:E1"/>
    <mergeCell ref="F1:J1"/>
    <mergeCell ref="K1:O1"/>
    <mergeCell ref="P1:T1"/>
  </mergeCells>
  <printOptions/>
  <pageMargins left="0.75" right="0.75" top="1" bottom="1" header="0.5" footer="0.5"/>
  <pageSetup horizontalDpi="600" verticalDpi="600" orientation="portrait" r:id="rId1"/>
  <headerFooter alignWithMargins="0">
    <oddFooter>&amp;CConvictions Per 100,000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8"/>
  <sheetViews>
    <sheetView tabSelected="1" workbookViewId="0" topLeftCell="A1">
      <selection activeCell="K1" sqref="K1:T1"/>
    </sheetView>
  </sheetViews>
  <sheetFormatPr defaultColWidth="9.140625" defaultRowHeight="12.75"/>
  <cols>
    <col min="1" max="1" width="39.00390625" style="0" customWidth="1"/>
    <col min="2" max="2" width="4.57421875" style="0" customWidth="1"/>
    <col min="3" max="3" width="11.140625" style="8" customWidth="1"/>
    <col min="4" max="4" width="11.140625" style="11" customWidth="1"/>
    <col min="5" max="5" width="4.7109375" style="11" customWidth="1"/>
    <col min="6" max="7" width="11.140625" style="0" customWidth="1"/>
    <col min="8" max="8" width="4.7109375" style="0" customWidth="1"/>
    <col min="9" max="10" width="11.140625" style="0" customWidth="1"/>
    <col min="11" max="11" width="39.00390625" style="0" customWidth="1"/>
    <col min="12" max="12" width="4.57421875" style="0" customWidth="1"/>
    <col min="13" max="14" width="11.140625" style="0" customWidth="1"/>
    <col min="15" max="15" width="4.7109375" style="0" customWidth="1"/>
    <col min="16" max="17" width="11.140625" style="0" customWidth="1"/>
  </cols>
  <sheetData>
    <row r="1" spans="1:20" ht="15.75">
      <c r="A1" s="49" t="s">
        <v>163</v>
      </c>
      <c r="B1" s="51"/>
      <c r="C1" s="51"/>
      <c r="D1" s="51"/>
      <c r="E1" s="51"/>
      <c r="F1" s="51"/>
      <c r="G1" s="51"/>
      <c r="H1" s="51"/>
      <c r="I1" s="51"/>
      <c r="J1" s="51"/>
      <c r="K1" s="49" t="s">
        <v>163</v>
      </c>
      <c r="L1" s="51"/>
      <c r="M1" s="51"/>
      <c r="N1" s="51"/>
      <c r="O1" s="51"/>
      <c r="P1" s="51"/>
      <c r="Q1" s="51"/>
      <c r="R1" s="51"/>
      <c r="S1" s="51"/>
      <c r="T1" s="51"/>
    </row>
    <row r="2" spans="3:10" ht="15.75">
      <c r="C2" s="21"/>
      <c r="D2" s="2"/>
      <c r="E2" s="2"/>
      <c r="F2" s="2"/>
      <c r="G2" s="2"/>
      <c r="H2" s="2"/>
      <c r="I2" s="5"/>
      <c r="J2" s="2"/>
    </row>
    <row r="3" spans="1:13" ht="12.75">
      <c r="A3" s="6"/>
      <c r="B3" s="6"/>
      <c r="D3" s="2"/>
      <c r="E3" s="2"/>
      <c r="F3" s="2"/>
      <c r="G3" s="2"/>
      <c r="H3" s="2"/>
      <c r="I3" s="5"/>
      <c r="J3" s="2"/>
      <c r="K3" s="6"/>
      <c r="L3" s="6"/>
      <c r="M3" s="2"/>
    </row>
    <row r="4" spans="3:17" s="20" customFormat="1" ht="15.75">
      <c r="C4" s="50">
        <v>2006</v>
      </c>
      <c r="D4" s="51"/>
      <c r="F4" s="50">
        <v>2005</v>
      </c>
      <c r="G4" s="51"/>
      <c r="I4" s="50">
        <v>2004</v>
      </c>
      <c r="J4" s="51"/>
      <c r="M4" s="50">
        <v>2003</v>
      </c>
      <c r="N4" s="51"/>
      <c r="P4" s="50">
        <v>2002</v>
      </c>
      <c r="Q4" s="51"/>
    </row>
    <row r="5" spans="3:17" ht="12.75">
      <c r="C5" s="14"/>
      <c r="F5" s="14"/>
      <c r="G5" s="11"/>
      <c r="H5" s="11"/>
      <c r="I5" s="14"/>
      <c r="J5" s="11"/>
      <c r="M5" s="14"/>
      <c r="N5" s="11"/>
      <c r="O5" s="11"/>
      <c r="P5" s="14"/>
      <c r="Q5" s="11"/>
    </row>
    <row r="6" spans="1:17" s="6" customFormat="1" ht="38.25">
      <c r="A6" s="6" t="s">
        <v>109</v>
      </c>
      <c r="C6" s="10" t="s">
        <v>2</v>
      </c>
      <c r="D6" s="13" t="s">
        <v>3</v>
      </c>
      <c r="E6" s="13"/>
      <c r="F6" s="10" t="s">
        <v>2</v>
      </c>
      <c r="G6" s="13" t="s">
        <v>3</v>
      </c>
      <c r="H6" s="13"/>
      <c r="I6" s="10" t="s">
        <v>2</v>
      </c>
      <c r="J6" s="13" t="s">
        <v>3</v>
      </c>
      <c r="K6" s="6" t="s">
        <v>109</v>
      </c>
      <c r="M6" s="10" t="s">
        <v>2</v>
      </c>
      <c r="N6" s="13" t="s">
        <v>3</v>
      </c>
      <c r="O6" s="13"/>
      <c r="P6" s="10" t="s">
        <v>2</v>
      </c>
      <c r="Q6" s="13" t="s">
        <v>3</v>
      </c>
    </row>
    <row r="7" spans="3:17" s="6" customFormat="1" ht="12.75">
      <c r="C7" s="10"/>
      <c r="D7" s="13"/>
      <c r="E7" s="13"/>
      <c r="F7" s="10"/>
      <c r="G7" s="13"/>
      <c r="H7" s="13"/>
      <c r="I7" s="10"/>
      <c r="J7" s="13"/>
      <c r="M7" s="18"/>
      <c r="N7" s="19"/>
      <c r="O7" s="19"/>
      <c r="P7" s="18"/>
      <c r="Q7" s="19"/>
    </row>
    <row r="8" spans="1:17" s="6" customFormat="1" ht="12.75">
      <c r="A8" s="7" t="s">
        <v>1</v>
      </c>
      <c r="B8" s="7"/>
      <c r="C8" s="18">
        <v>762</v>
      </c>
      <c r="D8" s="19">
        <v>0</v>
      </c>
      <c r="E8" s="13"/>
      <c r="F8" s="18">
        <v>739</v>
      </c>
      <c r="G8" s="19">
        <v>1</v>
      </c>
      <c r="H8" s="19"/>
      <c r="I8" s="26">
        <v>765</v>
      </c>
      <c r="J8" s="9">
        <v>0</v>
      </c>
      <c r="K8" s="7" t="s">
        <v>1</v>
      </c>
      <c r="L8" s="7"/>
      <c r="M8" s="18">
        <v>805</v>
      </c>
      <c r="N8" s="19">
        <v>0</v>
      </c>
      <c r="O8" s="19"/>
      <c r="P8" s="18">
        <v>634</v>
      </c>
      <c r="Q8" s="19">
        <v>0</v>
      </c>
    </row>
    <row r="9" spans="1:17" s="6" customFormat="1" ht="12.75">
      <c r="A9" s="7" t="s">
        <v>0</v>
      </c>
      <c r="B9" s="7"/>
      <c r="C9" s="18">
        <v>30362</v>
      </c>
      <c r="D9" s="19">
        <v>60</v>
      </c>
      <c r="E9" s="13"/>
      <c r="F9" s="18">
        <v>29678</v>
      </c>
      <c r="G9" s="19">
        <v>38</v>
      </c>
      <c r="H9" s="19"/>
      <c r="I9" s="18">
        <v>30955</v>
      </c>
      <c r="J9" s="19">
        <v>41</v>
      </c>
      <c r="K9" s="7" t="s">
        <v>0</v>
      </c>
      <c r="L9" s="7"/>
      <c r="M9" s="18">
        <v>29243</v>
      </c>
      <c r="N9" s="19">
        <v>25</v>
      </c>
      <c r="O9" s="19"/>
      <c r="P9" s="18">
        <v>27440</v>
      </c>
      <c r="Q9" s="19">
        <v>23</v>
      </c>
    </row>
    <row r="10" spans="1:17" s="6" customFormat="1" ht="12.75">
      <c r="A10" s="7" t="s">
        <v>108</v>
      </c>
      <c r="B10" s="7"/>
      <c r="C10" s="18">
        <v>9450</v>
      </c>
      <c r="D10" s="19">
        <v>4</v>
      </c>
      <c r="E10" s="13"/>
      <c r="F10" s="18">
        <v>9920</v>
      </c>
      <c r="G10" s="19">
        <v>5</v>
      </c>
      <c r="H10" s="19"/>
      <c r="I10" s="18">
        <v>10914</v>
      </c>
      <c r="J10" s="19">
        <v>2</v>
      </c>
      <c r="K10" s="7" t="s">
        <v>108</v>
      </c>
      <c r="L10" s="7"/>
      <c r="M10" s="18">
        <v>9866</v>
      </c>
      <c r="N10" s="19">
        <v>0</v>
      </c>
      <c r="O10" s="19"/>
      <c r="P10" s="18">
        <v>8930</v>
      </c>
      <c r="Q10" s="19">
        <v>5</v>
      </c>
    </row>
    <row r="11" spans="1:17" s="6" customFormat="1" ht="12.75">
      <c r="A11" s="7" t="s">
        <v>89</v>
      </c>
      <c r="B11" s="7"/>
      <c r="C11" s="18">
        <v>45</v>
      </c>
      <c r="D11" s="19">
        <v>1</v>
      </c>
      <c r="E11" s="13"/>
      <c r="F11" s="18">
        <v>61</v>
      </c>
      <c r="G11" s="19">
        <v>1</v>
      </c>
      <c r="H11" s="19"/>
      <c r="I11" s="18">
        <v>57</v>
      </c>
      <c r="J11" s="19">
        <v>0</v>
      </c>
      <c r="K11" s="7" t="s">
        <v>89</v>
      </c>
      <c r="L11" s="7"/>
      <c r="M11" s="18">
        <v>37</v>
      </c>
      <c r="N11" s="19">
        <v>0</v>
      </c>
      <c r="O11" s="19"/>
      <c r="P11" s="18">
        <v>52</v>
      </c>
      <c r="Q11" s="19">
        <v>0</v>
      </c>
    </row>
    <row r="12" spans="1:17" s="6" customFormat="1" ht="12.75">
      <c r="A12" s="7" t="s">
        <v>6</v>
      </c>
      <c r="B12" s="7"/>
      <c r="C12" s="18">
        <v>1785</v>
      </c>
      <c r="D12" s="19">
        <v>12</v>
      </c>
      <c r="E12" s="13"/>
      <c r="F12" s="18">
        <v>1613</v>
      </c>
      <c r="G12" s="19">
        <v>16</v>
      </c>
      <c r="H12" s="19"/>
      <c r="I12" s="18">
        <v>1809</v>
      </c>
      <c r="J12" s="19">
        <v>10</v>
      </c>
      <c r="K12" s="7" t="s">
        <v>6</v>
      </c>
      <c r="L12" s="7"/>
      <c r="M12" s="18">
        <v>1650</v>
      </c>
      <c r="N12" s="19">
        <v>8</v>
      </c>
      <c r="O12" s="19"/>
      <c r="P12" s="18">
        <v>1736</v>
      </c>
      <c r="Q12" s="19">
        <v>8</v>
      </c>
    </row>
    <row r="13" spans="1:17" s="6" customFormat="1" ht="12.75">
      <c r="A13" s="7" t="s">
        <v>86</v>
      </c>
      <c r="B13" s="7"/>
      <c r="C13" s="18">
        <v>12</v>
      </c>
      <c r="D13" s="19">
        <v>0</v>
      </c>
      <c r="E13" s="13"/>
      <c r="F13" s="18">
        <v>5</v>
      </c>
      <c r="G13" s="19">
        <v>0</v>
      </c>
      <c r="H13" s="19"/>
      <c r="I13" s="18">
        <v>7</v>
      </c>
      <c r="J13" s="19">
        <v>0</v>
      </c>
      <c r="K13" s="7" t="s">
        <v>86</v>
      </c>
      <c r="L13" s="7"/>
      <c r="M13" s="18">
        <v>2</v>
      </c>
      <c r="N13" s="19">
        <v>0</v>
      </c>
      <c r="O13" s="19"/>
      <c r="P13" s="18">
        <v>0</v>
      </c>
      <c r="Q13" s="19">
        <v>0</v>
      </c>
    </row>
    <row r="14" spans="1:17" s="6" customFormat="1" ht="12.75">
      <c r="A14" s="7" t="s">
        <v>118</v>
      </c>
      <c r="B14" s="7"/>
      <c r="C14" s="18">
        <v>138</v>
      </c>
      <c r="D14" s="19">
        <v>0</v>
      </c>
      <c r="E14" s="13"/>
      <c r="F14" s="18">
        <v>52</v>
      </c>
      <c r="G14" s="19">
        <v>0</v>
      </c>
      <c r="H14" s="19"/>
      <c r="I14" s="18">
        <v>30</v>
      </c>
      <c r="J14" s="19">
        <v>0</v>
      </c>
      <c r="K14" s="7" t="s">
        <v>118</v>
      </c>
      <c r="L14" s="7"/>
      <c r="M14" s="18">
        <v>1</v>
      </c>
      <c r="N14" s="19">
        <v>0</v>
      </c>
      <c r="O14" s="19"/>
      <c r="P14" s="18">
        <v>0</v>
      </c>
      <c r="Q14" s="19">
        <v>0</v>
      </c>
    </row>
    <row r="15" spans="1:17" s="6" customFormat="1" ht="12.75">
      <c r="A15" s="7" t="s">
        <v>101</v>
      </c>
      <c r="B15" s="7"/>
      <c r="C15" s="18">
        <v>2038</v>
      </c>
      <c r="D15" s="19">
        <v>11</v>
      </c>
      <c r="E15" s="13"/>
      <c r="F15" s="18">
        <v>2045</v>
      </c>
      <c r="G15" s="19">
        <v>8</v>
      </c>
      <c r="H15" s="19"/>
      <c r="I15" s="18">
        <v>2109</v>
      </c>
      <c r="J15" s="19">
        <v>4</v>
      </c>
      <c r="K15" s="7" t="s">
        <v>101</v>
      </c>
      <c r="L15" s="7"/>
      <c r="M15" s="18">
        <v>2093</v>
      </c>
      <c r="N15" s="19">
        <v>3</v>
      </c>
      <c r="O15" s="19"/>
      <c r="P15" s="18">
        <v>1793</v>
      </c>
      <c r="Q15" s="19">
        <v>1</v>
      </c>
    </row>
    <row r="16" spans="1:17" s="6" customFormat="1" ht="12.75">
      <c r="A16" s="7" t="s">
        <v>4</v>
      </c>
      <c r="B16" s="7"/>
      <c r="C16" s="18">
        <v>198</v>
      </c>
      <c r="D16" s="19">
        <v>0</v>
      </c>
      <c r="E16" s="13"/>
      <c r="F16" s="18">
        <v>215</v>
      </c>
      <c r="G16" s="19">
        <v>1</v>
      </c>
      <c r="H16" s="19"/>
      <c r="I16" s="18">
        <v>157</v>
      </c>
      <c r="J16" s="19">
        <v>0</v>
      </c>
      <c r="K16" s="7" t="s">
        <v>4</v>
      </c>
      <c r="L16" s="7"/>
      <c r="M16" s="18">
        <v>181</v>
      </c>
      <c r="N16" s="19">
        <v>0</v>
      </c>
      <c r="O16" s="19"/>
      <c r="P16" s="18">
        <v>183</v>
      </c>
      <c r="Q16" s="19">
        <v>0</v>
      </c>
    </row>
    <row r="17" spans="1:17" s="6" customFormat="1" ht="12.75">
      <c r="A17" s="7" t="s">
        <v>85</v>
      </c>
      <c r="B17" s="7"/>
      <c r="C17" s="18">
        <v>93</v>
      </c>
      <c r="D17" s="19">
        <v>0</v>
      </c>
      <c r="E17" s="13"/>
      <c r="F17" s="18">
        <v>120</v>
      </c>
      <c r="G17" s="19">
        <v>1</v>
      </c>
      <c r="H17" s="19"/>
      <c r="I17" s="18">
        <v>87</v>
      </c>
      <c r="J17" s="19">
        <v>0</v>
      </c>
      <c r="K17" s="7" t="s">
        <v>85</v>
      </c>
      <c r="L17" s="7"/>
      <c r="M17" s="18">
        <v>84</v>
      </c>
      <c r="N17" s="19">
        <v>0</v>
      </c>
      <c r="O17" s="19"/>
      <c r="P17" s="18">
        <v>72</v>
      </c>
      <c r="Q17" s="19">
        <v>0</v>
      </c>
    </row>
    <row r="18" spans="1:17" s="6" customFormat="1" ht="12.75">
      <c r="A18" s="7" t="s">
        <v>5</v>
      </c>
      <c r="B18" s="7"/>
      <c r="C18" s="18">
        <v>405</v>
      </c>
      <c r="D18" s="19">
        <v>1</v>
      </c>
      <c r="E18" s="13"/>
      <c r="F18" s="18">
        <v>379</v>
      </c>
      <c r="G18" s="19">
        <v>1</v>
      </c>
      <c r="H18" s="19"/>
      <c r="I18" s="18">
        <v>377</v>
      </c>
      <c r="J18" s="19">
        <v>0</v>
      </c>
      <c r="K18" s="7" t="s">
        <v>5</v>
      </c>
      <c r="L18" s="7"/>
      <c r="M18" s="18">
        <v>324</v>
      </c>
      <c r="N18" s="19">
        <v>1</v>
      </c>
      <c r="O18" s="19"/>
      <c r="P18" s="18">
        <v>265</v>
      </c>
      <c r="Q18" s="19">
        <v>2</v>
      </c>
    </row>
    <row r="19" spans="1:17" s="6" customFormat="1" ht="12.75">
      <c r="A19" s="7" t="s">
        <v>131</v>
      </c>
      <c r="B19" s="7"/>
      <c r="C19" s="18">
        <v>1289</v>
      </c>
      <c r="D19" s="19">
        <v>1</v>
      </c>
      <c r="E19" s="13"/>
      <c r="F19" s="18">
        <v>1237</v>
      </c>
      <c r="G19" s="19">
        <v>2</v>
      </c>
      <c r="H19" s="19"/>
      <c r="I19" s="18">
        <v>1168</v>
      </c>
      <c r="J19" s="19">
        <v>2</v>
      </c>
      <c r="K19" s="7" t="s">
        <v>131</v>
      </c>
      <c r="L19" s="7"/>
      <c r="M19" s="18">
        <v>1015</v>
      </c>
      <c r="N19" s="19">
        <v>2</v>
      </c>
      <c r="O19" s="19"/>
      <c r="P19" s="18">
        <v>924</v>
      </c>
      <c r="Q19" s="19">
        <v>0</v>
      </c>
    </row>
    <row r="20" spans="1:17" s="6" customFormat="1" ht="12.75">
      <c r="A20" s="7" t="s">
        <v>35</v>
      </c>
      <c r="B20" s="7"/>
      <c r="C20" s="18">
        <v>3887</v>
      </c>
      <c r="D20" s="19">
        <v>1</v>
      </c>
      <c r="E20" s="13"/>
      <c r="F20" s="18">
        <v>3898</v>
      </c>
      <c r="G20" s="19">
        <v>4</v>
      </c>
      <c r="H20" s="19"/>
      <c r="I20" s="18">
        <v>4401</v>
      </c>
      <c r="J20" s="19">
        <v>1</v>
      </c>
      <c r="K20" s="7" t="s">
        <v>35</v>
      </c>
      <c r="L20" s="7"/>
      <c r="M20" s="18">
        <v>4303</v>
      </c>
      <c r="N20" s="19">
        <v>1</v>
      </c>
      <c r="O20" s="19"/>
      <c r="P20" s="18">
        <v>3832</v>
      </c>
      <c r="Q20" s="19">
        <v>1</v>
      </c>
    </row>
    <row r="21" spans="1:17" s="6" customFormat="1" ht="12.75">
      <c r="A21" s="7" t="s">
        <v>63</v>
      </c>
      <c r="B21" s="7"/>
      <c r="C21" s="18">
        <v>2415</v>
      </c>
      <c r="D21" s="19">
        <v>7</v>
      </c>
      <c r="E21" s="13"/>
      <c r="F21" s="18">
        <v>2422</v>
      </c>
      <c r="G21" s="19">
        <v>20</v>
      </c>
      <c r="H21" s="19"/>
      <c r="I21" s="18">
        <v>2437</v>
      </c>
      <c r="J21" s="19">
        <v>6</v>
      </c>
      <c r="K21" s="7" t="s">
        <v>63</v>
      </c>
      <c r="L21" s="7"/>
      <c r="M21" s="18">
        <v>2286</v>
      </c>
      <c r="N21" s="19">
        <v>3</v>
      </c>
      <c r="O21" s="19"/>
      <c r="P21" s="18">
        <v>2051</v>
      </c>
      <c r="Q21" s="19">
        <v>7</v>
      </c>
    </row>
    <row r="22" spans="1:17" s="6" customFormat="1" ht="12.75">
      <c r="A22" s="7" t="s">
        <v>122</v>
      </c>
      <c r="B22" s="7"/>
      <c r="C22" s="18">
        <v>0</v>
      </c>
      <c r="D22" s="19">
        <v>0</v>
      </c>
      <c r="E22" s="13"/>
      <c r="F22" s="18">
        <v>3</v>
      </c>
      <c r="G22" s="19">
        <v>0</v>
      </c>
      <c r="H22" s="19"/>
      <c r="I22" s="18">
        <v>1</v>
      </c>
      <c r="J22" s="19">
        <v>0</v>
      </c>
      <c r="K22" s="7" t="s">
        <v>122</v>
      </c>
      <c r="L22" s="7"/>
      <c r="M22" s="18">
        <v>1</v>
      </c>
      <c r="N22" s="19">
        <v>0</v>
      </c>
      <c r="O22" s="19"/>
      <c r="P22" s="18">
        <v>0</v>
      </c>
      <c r="Q22" s="19">
        <v>0</v>
      </c>
    </row>
    <row r="23" spans="1:17" s="6" customFormat="1" ht="12.75">
      <c r="A23" s="7" t="s">
        <v>90</v>
      </c>
      <c r="B23" s="7"/>
      <c r="C23" s="18">
        <v>2192</v>
      </c>
      <c r="D23" s="19">
        <v>8</v>
      </c>
      <c r="E23" s="13"/>
      <c r="F23" s="18">
        <v>2293</v>
      </c>
      <c r="G23" s="19">
        <v>7</v>
      </c>
      <c r="H23" s="19"/>
      <c r="I23" s="18">
        <v>2288</v>
      </c>
      <c r="J23" s="19">
        <v>0</v>
      </c>
      <c r="K23" s="7" t="s">
        <v>90</v>
      </c>
      <c r="L23" s="7"/>
      <c r="M23" s="18">
        <v>2195</v>
      </c>
      <c r="N23" s="19">
        <v>4</v>
      </c>
      <c r="O23" s="19"/>
      <c r="P23" s="18">
        <v>2006</v>
      </c>
      <c r="Q23" s="19">
        <v>2</v>
      </c>
    </row>
    <row r="24" spans="1:17" s="6" customFormat="1" ht="12.75">
      <c r="A24" s="7" t="s">
        <v>97</v>
      </c>
      <c r="B24" s="7"/>
      <c r="C24" s="18">
        <v>5</v>
      </c>
      <c r="D24" s="19">
        <v>0</v>
      </c>
      <c r="E24" s="13"/>
      <c r="F24" s="18">
        <v>0</v>
      </c>
      <c r="G24" s="19">
        <v>0</v>
      </c>
      <c r="H24" s="19"/>
      <c r="I24" s="18">
        <v>1</v>
      </c>
      <c r="J24" s="19">
        <v>0</v>
      </c>
      <c r="K24" s="7" t="s">
        <v>97</v>
      </c>
      <c r="L24" s="7"/>
      <c r="M24" s="18">
        <v>0</v>
      </c>
      <c r="N24" s="19">
        <v>0</v>
      </c>
      <c r="O24" s="19"/>
      <c r="P24" s="18">
        <v>0</v>
      </c>
      <c r="Q24" s="19">
        <v>0</v>
      </c>
    </row>
    <row r="25" spans="1:17" s="6" customFormat="1" ht="12.75">
      <c r="A25" s="7" t="s">
        <v>41</v>
      </c>
      <c r="B25" s="7"/>
      <c r="C25" s="18">
        <v>4849</v>
      </c>
      <c r="D25" s="19">
        <v>33</v>
      </c>
      <c r="E25" s="13"/>
      <c r="F25" s="18">
        <v>4889</v>
      </c>
      <c r="G25" s="19">
        <v>47</v>
      </c>
      <c r="H25" s="19"/>
      <c r="I25" s="18">
        <v>5009</v>
      </c>
      <c r="J25" s="19">
        <v>33</v>
      </c>
      <c r="K25" s="7" t="s">
        <v>41</v>
      </c>
      <c r="L25" s="7"/>
      <c r="M25" s="18">
        <v>4903</v>
      </c>
      <c r="N25" s="19">
        <v>24</v>
      </c>
      <c r="O25" s="19"/>
      <c r="P25" s="18">
        <v>4729</v>
      </c>
      <c r="Q25" s="19">
        <v>25</v>
      </c>
    </row>
    <row r="26" spans="1:17" s="6" customFormat="1" ht="12.75">
      <c r="A26" s="7" t="s">
        <v>117</v>
      </c>
      <c r="B26" s="7"/>
      <c r="C26" s="18">
        <v>1235</v>
      </c>
      <c r="D26" s="19">
        <v>1</v>
      </c>
      <c r="E26" s="13"/>
      <c r="F26" s="18">
        <v>996</v>
      </c>
      <c r="G26" s="19">
        <v>1</v>
      </c>
      <c r="H26" s="19"/>
      <c r="I26" s="18">
        <v>785</v>
      </c>
      <c r="J26" s="19">
        <v>0</v>
      </c>
      <c r="K26" s="7" t="s">
        <v>117</v>
      </c>
      <c r="L26" s="7"/>
      <c r="M26" s="18">
        <v>543</v>
      </c>
      <c r="N26" s="19">
        <v>0</v>
      </c>
      <c r="O26" s="19"/>
      <c r="P26" s="18">
        <v>234</v>
      </c>
      <c r="Q26" s="19">
        <v>0</v>
      </c>
    </row>
    <row r="27" spans="1:17" s="6" customFormat="1" ht="12.75">
      <c r="A27" s="7" t="s">
        <v>49</v>
      </c>
      <c r="B27" s="7"/>
      <c r="C27" s="18">
        <v>336</v>
      </c>
      <c r="D27" s="19">
        <v>0</v>
      </c>
      <c r="E27" s="13"/>
      <c r="F27" s="18">
        <v>272</v>
      </c>
      <c r="G27" s="19">
        <v>0</v>
      </c>
      <c r="H27" s="19"/>
      <c r="I27" s="18">
        <v>327</v>
      </c>
      <c r="J27" s="19">
        <v>0</v>
      </c>
      <c r="K27" s="7" t="s">
        <v>49</v>
      </c>
      <c r="L27" s="7"/>
      <c r="M27" s="18">
        <v>216</v>
      </c>
      <c r="N27" s="19">
        <v>0</v>
      </c>
      <c r="O27" s="19"/>
      <c r="P27" s="18">
        <v>201</v>
      </c>
      <c r="Q27" s="19">
        <v>0</v>
      </c>
    </row>
    <row r="28" spans="1:17" s="6" customFormat="1" ht="12.75">
      <c r="A28" s="7" t="s">
        <v>54</v>
      </c>
      <c r="B28" s="7"/>
      <c r="C28" s="18">
        <v>39</v>
      </c>
      <c r="D28" s="19">
        <v>0</v>
      </c>
      <c r="E28" s="13"/>
      <c r="F28" s="18">
        <v>31</v>
      </c>
      <c r="G28" s="19">
        <v>0</v>
      </c>
      <c r="H28" s="19"/>
      <c r="I28" s="18">
        <v>28</v>
      </c>
      <c r="J28" s="19">
        <v>0</v>
      </c>
      <c r="K28" s="7" t="s">
        <v>54</v>
      </c>
      <c r="L28" s="7"/>
      <c r="M28" s="18">
        <v>14</v>
      </c>
      <c r="N28" s="19">
        <v>0</v>
      </c>
      <c r="O28" s="19"/>
      <c r="P28" s="18">
        <v>12</v>
      </c>
      <c r="Q28" s="19">
        <v>0</v>
      </c>
    </row>
    <row r="29" spans="1:17" s="6" customFormat="1" ht="12.75">
      <c r="A29" s="7" t="s">
        <v>59</v>
      </c>
      <c r="B29" s="7"/>
      <c r="C29" s="18">
        <v>3</v>
      </c>
      <c r="D29" s="19">
        <v>0</v>
      </c>
      <c r="E29" s="13"/>
      <c r="F29" s="18">
        <v>4</v>
      </c>
      <c r="G29" s="19">
        <v>0</v>
      </c>
      <c r="H29" s="19"/>
      <c r="I29" s="18">
        <v>3</v>
      </c>
      <c r="J29" s="19">
        <v>0</v>
      </c>
      <c r="K29" s="7" t="s">
        <v>59</v>
      </c>
      <c r="L29" s="7"/>
      <c r="M29" s="18">
        <v>3</v>
      </c>
      <c r="N29" s="19">
        <v>0</v>
      </c>
      <c r="O29" s="19"/>
      <c r="P29" s="18">
        <v>0</v>
      </c>
      <c r="Q29" s="19">
        <v>0</v>
      </c>
    </row>
    <row r="30" spans="1:17" s="6" customFormat="1" ht="12.75">
      <c r="A30" s="7"/>
      <c r="B30" s="7"/>
      <c r="C30" s="18"/>
      <c r="D30" s="19"/>
      <c r="E30" s="13"/>
      <c r="F30" s="18"/>
      <c r="G30" s="19"/>
      <c r="H30" s="19"/>
      <c r="I30" s="18"/>
      <c r="J30" s="19"/>
      <c r="K30" s="7"/>
      <c r="L30" s="7"/>
      <c r="M30" s="10"/>
      <c r="N30" s="13"/>
      <c r="O30" s="13"/>
      <c r="P30" s="10"/>
      <c r="Q30" s="13"/>
    </row>
    <row r="31" spans="1:17" s="1" customFormat="1" ht="12.75">
      <c r="A31" s="1" t="s">
        <v>121</v>
      </c>
      <c r="C31" s="29">
        <v>61539</v>
      </c>
      <c r="D31" s="30">
        <f>SUM(D8:D29)</f>
        <v>140</v>
      </c>
      <c r="E31" s="30"/>
      <c r="F31" s="29">
        <v>60873</v>
      </c>
      <c r="G31" s="30">
        <f>SUM(G8:G29)</f>
        <v>153</v>
      </c>
      <c r="H31" s="30"/>
      <c r="I31" s="29">
        <f>SUM(I8:I29)</f>
        <v>63715</v>
      </c>
      <c r="J31" s="29">
        <f>SUM(J8:J29)</f>
        <v>99</v>
      </c>
      <c r="K31" s="1" t="s">
        <v>121</v>
      </c>
      <c r="M31" s="29">
        <v>59770</v>
      </c>
      <c r="N31" s="30">
        <f>SUM(N8:N29)</f>
        <v>71</v>
      </c>
      <c r="O31" s="30"/>
      <c r="P31" s="29">
        <f>SUM(P8:P29)</f>
        <v>55094</v>
      </c>
      <c r="Q31" s="30">
        <f>SUM(Q8:Q29)</f>
        <v>74</v>
      </c>
    </row>
    <row r="32" spans="1:17" s="6" customFormat="1" ht="12.75">
      <c r="A32" s="7"/>
      <c r="B32" s="7"/>
      <c r="C32" s="18"/>
      <c r="D32" s="19"/>
      <c r="E32" s="13"/>
      <c r="F32" s="10"/>
      <c r="G32" s="13"/>
      <c r="H32" s="13"/>
      <c r="I32" s="10"/>
      <c r="J32" s="13"/>
      <c r="K32" s="7"/>
      <c r="L32" s="7"/>
      <c r="M32" s="10"/>
      <c r="N32" s="13"/>
      <c r="O32" s="13"/>
      <c r="P32" s="10"/>
      <c r="Q32" s="13"/>
    </row>
    <row r="33" spans="1:17" s="6" customFormat="1" ht="12.75">
      <c r="A33" s="7"/>
      <c r="B33" s="7"/>
      <c r="C33" s="18"/>
      <c r="D33" s="19"/>
      <c r="E33" s="13"/>
      <c r="F33" s="10"/>
      <c r="G33" s="13"/>
      <c r="H33" s="13"/>
      <c r="I33" s="10"/>
      <c r="J33" s="13"/>
      <c r="K33" s="7"/>
      <c r="L33" s="7"/>
      <c r="M33" s="10"/>
      <c r="N33" s="13"/>
      <c r="O33" s="13"/>
      <c r="P33" s="10"/>
      <c r="Q33" s="13"/>
    </row>
    <row r="34" spans="1:17" s="6" customFormat="1" ht="12.75">
      <c r="A34" s="7"/>
      <c r="B34" s="7"/>
      <c r="C34" s="18"/>
      <c r="D34" s="19"/>
      <c r="E34" s="13"/>
      <c r="F34" s="10"/>
      <c r="G34" s="13"/>
      <c r="H34" s="13"/>
      <c r="I34" s="10"/>
      <c r="J34" s="13"/>
      <c r="K34" s="7"/>
      <c r="L34" s="7"/>
      <c r="M34" s="10"/>
      <c r="N34" s="13"/>
      <c r="O34" s="13"/>
      <c r="P34" s="10"/>
      <c r="Q34" s="13"/>
    </row>
    <row r="35" spans="1:17" s="6" customFormat="1" ht="12.75">
      <c r="A35" s="7"/>
      <c r="B35" s="7"/>
      <c r="C35" s="18"/>
      <c r="D35" s="19"/>
      <c r="E35" s="13"/>
      <c r="F35" s="10"/>
      <c r="G35" s="13"/>
      <c r="H35" s="13"/>
      <c r="I35" s="10"/>
      <c r="J35" s="13"/>
      <c r="K35" s="7"/>
      <c r="L35" s="7"/>
      <c r="M35" s="10"/>
      <c r="N35" s="13"/>
      <c r="O35" s="13"/>
      <c r="P35" s="10"/>
      <c r="Q35" s="13"/>
    </row>
    <row r="36" spans="3:17" s="20" customFormat="1" ht="15.75">
      <c r="C36" s="50">
        <v>2006</v>
      </c>
      <c r="D36" s="51"/>
      <c r="F36" s="50">
        <v>2005</v>
      </c>
      <c r="G36" s="51"/>
      <c r="I36" s="50">
        <v>2004</v>
      </c>
      <c r="J36" s="51"/>
      <c r="M36" s="50">
        <v>2003</v>
      </c>
      <c r="N36" s="51"/>
      <c r="P36" s="50">
        <v>2002</v>
      </c>
      <c r="Q36" s="51"/>
    </row>
    <row r="37" spans="3:17" ht="12.75">
      <c r="C37" s="14"/>
      <c r="F37" s="14"/>
      <c r="G37" s="11"/>
      <c r="H37" s="11"/>
      <c r="I37" s="14"/>
      <c r="J37" s="11"/>
      <c r="M37" s="14"/>
      <c r="N37" s="11"/>
      <c r="O37" s="11"/>
      <c r="P37" s="14"/>
      <c r="Q37" s="11"/>
    </row>
    <row r="38" spans="1:17" s="6" customFormat="1" ht="38.25">
      <c r="A38" s="6" t="s">
        <v>110</v>
      </c>
      <c r="C38" s="10" t="s">
        <v>2</v>
      </c>
      <c r="D38" s="13" t="s">
        <v>3</v>
      </c>
      <c r="E38" s="13"/>
      <c r="F38" s="10" t="s">
        <v>2</v>
      </c>
      <c r="G38" s="13" t="s">
        <v>3</v>
      </c>
      <c r="H38" s="13"/>
      <c r="I38" s="10" t="s">
        <v>2</v>
      </c>
      <c r="J38" s="13" t="s">
        <v>3</v>
      </c>
      <c r="K38" s="6" t="s">
        <v>110</v>
      </c>
      <c r="M38" s="10" t="s">
        <v>2</v>
      </c>
      <c r="N38" s="13" t="s">
        <v>3</v>
      </c>
      <c r="O38" s="13"/>
      <c r="P38" s="10" t="s">
        <v>2</v>
      </c>
      <c r="Q38" s="13" t="s">
        <v>3</v>
      </c>
    </row>
    <row r="39" spans="1:12" ht="12.75">
      <c r="A39" s="6"/>
      <c r="B39" s="6"/>
      <c r="C39" s="9"/>
      <c r="F39" s="3"/>
      <c r="I39" s="4"/>
      <c r="K39" s="6"/>
      <c r="L39" s="6"/>
    </row>
    <row r="40" spans="1:17" s="1" customFormat="1" ht="12.75">
      <c r="A40" s="1" t="s">
        <v>1</v>
      </c>
      <c r="C40" s="16">
        <v>762</v>
      </c>
      <c r="D40" s="16">
        <v>0</v>
      </c>
      <c r="E40" s="16"/>
      <c r="F40" s="16">
        <f>SUM(F41:F44)</f>
        <v>739</v>
      </c>
      <c r="G40" s="16">
        <v>1</v>
      </c>
      <c r="H40" s="16"/>
      <c r="I40" s="24">
        <f>SUM(I41:I44)</f>
        <v>765</v>
      </c>
      <c r="J40" s="16">
        <v>0</v>
      </c>
      <c r="K40" s="1" t="s">
        <v>1</v>
      </c>
      <c r="M40" s="16">
        <f>SUM(M41:M44)</f>
        <v>805</v>
      </c>
      <c r="N40" s="16">
        <v>0</v>
      </c>
      <c r="O40" s="16"/>
      <c r="P40" s="16">
        <f>SUM(P41:P44)</f>
        <v>634</v>
      </c>
      <c r="Q40" s="16">
        <v>0</v>
      </c>
    </row>
    <row r="41" spans="1:17" ht="12.75">
      <c r="A41" s="15" t="s">
        <v>7</v>
      </c>
      <c r="B41" s="15"/>
      <c r="C41" s="9">
        <v>541</v>
      </c>
      <c r="D41" s="12">
        <v>0</v>
      </c>
      <c r="E41" s="12"/>
      <c r="F41" s="12">
        <v>519</v>
      </c>
      <c r="G41" s="12">
        <v>1</v>
      </c>
      <c r="H41" s="12"/>
      <c r="I41" s="25">
        <v>551</v>
      </c>
      <c r="J41" s="12">
        <v>0</v>
      </c>
      <c r="K41" s="15" t="s">
        <v>7</v>
      </c>
      <c r="L41" s="15"/>
      <c r="M41" s="12">
        <v>552</v>
      </c>
      <c r="N41" s="12">
        <v>0</v>
      </c>
      <c r="O41" s="12"/>
      <c r="P41" s="12">
        <v>433</v>
      </c>
      <c r="Q41" s="12">
        <v>0</v>
      </c>
    </row>
    <row r="42" spans="1:17" ht="12.75">
      <c r="A42" s="15" t="s">
        <v>8</v>
      </c>
      <c r="B42" s="15"/>
      <c r="C42" s="9">
        <v>75</v>
      </c>
      <c r="D42" s="12">
        <v>0</v>
      </c>
      <c r="E42" s="12"/>
      <c r="F42" s="12">
        <v>58</v>
      </c>
      <c r="G42" s="12">
        <v>0</v>
      </c>
      <c r="H42" s="12"/>
      <c r="I42" s="25">
        <v>70</v>
      </c>
      <c r="J42" s="12">
        <v>0</v>
      </c>
      <c r="K42" s="15" t="s">
        <v>8</v>
      </c>
      <c r="L42" s="15"/>
      <c r="M42" s="12">
        <v>90</v>
      </c>
      <c r="N42" s="12">
        <v>0</v>
      </c>
      <c r="O42" s="12"/>
      <c r="P42" s="12">
        <v>78</v>
      </c>
      <c r="Q42" s="12">
        <v>0</v>
      </c>
    </row>
    <row r="43" spans="1:17" ht="12.75">
      <c r="A43" s="15" t="s">
        <v>9</v>
      </c>
      <c r="B43" s="15"/>
      <c r="C43" s="9">
        <v>133</v>
      </c>
      <c r="D43" s="12">
        <v>0</v>
      </c>
      <c r="E43" s="12"/>
      <c r="F43" s="12">
        <v>136</v>
      </c>
      <c r="G43" s="12">
        <v>0</v>
      </c>
      <c r="H43" s="12"/>
      <c r="I43" s="25">
        <v>114</v>
      </c>
      <c r="J43" s="12">
        <v>0</v>
      </c>
      <c r="K43" s="15" t="s">
        <v>9</v>
      </c>
      <c r="L43" s="15"/>
      <c r="M43" s="12">
        <v>145</v>
      </c>
      <c r="N43" s="12">
        <v>0</v>
      </c>
      <c r="O43" s="12"/>
      <c r="P43" s="12">
        <v>114</v>
      </c>
      <c r="Q43" s="12">
        <v>0</v>
      </c>
    </row>
    <row r="44" spans="1:17" ht="12.75">
      <c r="A44" s="15" t="s">
        <v>10</v>
      </c>
      <c r="B44" s="15"/>
      <c r="C44" s="9">
        <v>13</v>
      </c>
      <c r="D44" s="12">
        <v>0</v>
      </c>
      <c r="E44" s="12"/>
      <c r="F44" s="12">
        <v>26</v>
      </c>
      <c r="G44" s="12">
        <v>0</v>
      </c>
      <c r="H44" s="12"/>
      <c r="I44" s="25">
        <v>30</v>
      </c>
      <c r="J44" s="12">
        <v>0</v>
      </c>
      <c r="K44" s="15" t="s">
        <v>10</v>
      </c>
      <c r="L44" s="15"/>
      <c r="M44" s="12">
        <v>18</v>
      </c>
      <c r="N44" s="12">
        <v>0</v>
      </c>
      <c r="O44" s="12"/>
      <c r="P44" s="12">
        <v>9</v>
      </c>
      <c r="Q44" s="12">
        <v>0</v>
      </c>
    </row>
    <row r="45" spans="1:17" ht="12.75">
      <c r="A45" s="15"/>
      <c r="B45" s="15"/>
      <c r="C45" s="9"/>
      <c r="D45" s="12"/>
      <c r="E45" s="12"/>
      <c r="F45" s="12"/>
      <c r="G45" s="12"/>
      <c r="H45" s="12"/>
      <c r="I45" s="25"/>
      <c r="J45" s="12"/>
      <c r="K45" s="15"/>
      <c r="L45" s="15"/>
      <c r="M45" s="12"/>
      <c r="N45" s="12"/>
      <c r="O45" s="12"/>
      <c r="P45" s="12"/>
      <c r="Q45" s="12"/>
    </row>
    <row r="46" spans="1:17" s="1" customFormat="1" ht="12.75">
      <c r="A46" s="1" t="s">
        <v>0</v>
      </c>
      <c r="C46" s="16">
        <f>SUM(C47:C68)</f>
        <v>30362</v>
      </c>
      <c r="D46" s="16">
        <f>SUM(D47:D68)</f>
        <v>60</v>
      </c>
      <c r="E46" s="16"/>
      <c r="F46" s="16">
        <f>SUM(F47:F68)</f>
        <v>29678</v>
      </c>
      <c r="G46" s="16">
        <f>SUM(G47:G68)</f>
        <v>38</v>
      </c>
      <c r="H46" s="16"/>
      <c r="I46" s="24">
        <f>SUM(I47:I68)</f>
        <v>30955</v>
      </c>
      <c r="J46" s="16">
        <f>SUM(J47:J68)</f>
        <v>41</v>
      </c>
      <c r="K46" s="1" t="s">
        <v>0</v>
      </c>
      <c r="M46" s="16">
        <f>SUM(M47:M68)</f>
        <v>29243</v>
      </c>
      <c r="N46" s="16">
        <f>SUM(N47:N68)</f>
        <v>25</v>
      </c>
      <c r="O46" s="16"/>
      <c r="P46" s="16">
        <f>SUM(P47:P68)</f>
        <v>27440</v>
      </c>
      <c r="Q46" s="16">
        <f>SUM(Q47:Q68)</f>
        <v>23</v>
      </c>
    </row>
    <row r="47" spans="1:17" s="1" customFormat="1" ht="12.75">
      <c r="A47" s="15" t="s">
        <v>126</v>
      </c>
      <c r="B47" s="15"/>
      <c r="C47" s="9">
        <v>38</v>
      </c>
      <c r="D47" s="9">
        <v>0</v>
      </c>
      <c r="E47" s="16"/>
      <c r="F47" s="9">
        <v>0</v>
      </c>
      <c r="G47" s="9">
        <v>0</v>
      </c>
      <c r="H47" s="9"/>
      <c r="I47" s="26">
        <v>0</v>
      </c>
      <c r="J47" s="9">
        <v>0</v>
      </c>
      <c r="K47" s="15" t="s">
        <v>126</v>
      </c>
      <c r="L47" s="15"/>
      <c r="M47" s="9">
        <v>0</v>
      </c>
      <c r="N47" s="9">
        <v>0</v>
      </c>
      <c r="O47" s="9"/>
      <c r="P47" s="9">
        <v>0</v>
      </c>
      <c r="Q47" s="9">
        <v>0</v>
      </c>
    </row>
    <row r="48" spans="1:17" s="1" customFormat="1" ht="12.75">
      <c r="A48" s="15" t="s">
        <v>11</v>
      </c>
      <c r="B48" s="15"/>
      <c r="C48" s="9">
        <v>3</v>
      </c>
      <c r="D48" s="9">
        <v>0</v>
      </c>
      <c r="E48" s="16"/>
      <c r="F48" s="9">
        <v>0</v>
      </c>
      <c r="G48" s="9">
        <v>0</v>
      </c>
      <c r="H48" s="9"/>
      <c r="I48" s="26">
        <v>0</v>
      </c>
      <c r="J48" s="9">
        <v>0</v>
      </c>
      <c r="K48" s="15" t="s">
        <v>11</v>
      </c>
      <c r="L48" s="15"/>
      <c r="M48" s="9">
        <v>0</v>
      </c>
      <c r="N48" s="9">
        <v>0</v>
      </c>
      <c r="O48" s="9"/>
      <c r="P48" s="9">
        <v>0</v>
      </c>
      <c r="Q48" s="9">
        <v>0</v>
      </c>
    </row>
    <row r="49" spans="1:17" s="1" customFormat="1" ht="12.75">
      <c r="A49" s="15" t="s">
        <v>12</v>
      </c>
      <c r="B49" s="15"/>
      <c r="C49" s="9">
        <v>1</v>
      </c>
      <c r="D49" s="9">
        <v>0</v>
      </c>
      <c r="E49" s="16"/>
      <c r="F49" s="9">
        <v>0</v>
      </c>
      <c r="G49" s="9">
        <v>0</v>
      </c>
      <c r="H49" s="9"/>
      <c r="I49" s="26">
        <v>0</v>
      </c>
      <c r="J49" s="9">
        <v>0</v>
      </c>
      <c r="K49" s="15" t="s">
        <v>12</v>
      </c>
      <c r="L49" s="15"/>
      <c r="M49" s="9">
        <v>0</v>
      </c>
      <c r="N49" s="9">
        <v>0</v>
      </c>
      <c r="O49" s="9"/>
      <c r="P49" s="9">
        <v>0</v>
      </c>
      <c r="Q49" s="9">
        <v>0</v>
      </c>
    </row>
    <row r="50" spans="1:17" s="1" customFormat="1" ht="12.75">
      <c r="A50" s="15" t="s">
        <v>13</v>
      </c>
      <c r="B50" s="15"/>
      <c r="C50" s="9">
        <v>705</v>
      </c>
      <c r="D50" s="9">
        <v>5</v>
      </c>
      <c r="E50" s="16"/>
      <c r="F50" s="9">
        <v>723</v>
      </c>
      <c r="G50" s="9">
        <v>2</v>
      </c>
      <c r="H50" s="9"/>
      <c r="I50" s="26">
        <v>698</v>
      </c>
      <c r="J50" s="9">
        <v>2</v>
      </c>
      <c r="K50" s="15" t="s">
        <v>13</v>
      </c>
      <c r="L50" s="15"/>
      <c r="M50" s="9">
        <v>797</v>
      </c>
      <c r="N50" s="9">
        <v>0</v>
      </c>
      <c r="O50" s="9"/>
      <c r="P50" s="9">
        <v>672</v>
      </c>
      <c r="Q50" s="9">
        <v>0</v>
      </c>
    </row>
    <row r="51" spans="1:17" s="1" customFormat="1" ht="12.75">
      <c r="A51" s="15" t="s">
        <v>14</v>
      </c>
      <c r="B51" s="15"/>
      <c r="C51" s="9">
        <v>8</v>
      </c>
      <c r="D51" s="9">
        <v>0</v>
      </c>
      <c r="E51" s="16"/>
      <c r="F51" s="9">
        <v>0</v>
      </c>
      <c r="G51" s="9">
        <v>0</v>
      </c>
      <c r="H51" s="9"/>
      <c r="I51" s="26">
        <v>0</v>
      </c>
      <c r="J51" s="9">
        <v>0</v>
      </c>
      <c r="K51" s="15" t="s">
        <v>14</v>
      </c>
      <c r="L51" s="15"/>
      <c r="M51" s="9">
        <v>0</v>
      </c>
      <c r="N51" s="9">
        <v>0</v>
      </c>
      <c r="O51" s="9"/>
      <c r="P51" s="9">
        <v>0</v>
      </c>
      <c r="Q51" s="9">
        <v>0</v>
      </c>
    </row>
    <row r="52" spans="1:17" s="1" customFormat="1" ht="12.75">
      <c r="A52" s="15" t="s">
        <v>15</v>
      </c>
      <c r="B52" s="15"/>
      <c r="C52" s="9">
        <v>0</v>
      </c>
      <c r="D52" s="9">
        <v>0</v>
      </c>
      <c r="E52" s="16"/>
      <c r="F52" s="9">
        <v>0</v>
      </c>
      <c r="G52" s="9">
        <v>0</v>
      </c>
      <c r="H52" s="9"/>
      <c r="I52" s="26">
        <v>0</v>
      </c>
      <c r="J52" s="9">
        <v>0</v>
      </c>
      <c r="K52" s="15" t="s">
        <v>15</v>
      </c>
      <c r="L52" s="15"/>
      <c r="M52" s="9">
        <v>0</v>
      </c>
      <c r="N52" s="9">
        <v>0</v>
      </c>
      <c r="O52" s="9"/>
      <c r="P52" s="9">
        <v>0</v>
      </c>
      <c r="Q52" s="9">
        <v>0</v>
      </c>
    </row>
    <row r="53" spans="1:17" s="1" customFormat="1" ht="12.75">
      <c r="A53" s="15" t="s">
        <v>16</v>
      </c>
      <c r="B53" s="15"/>
      <c r="C53" s="9">
        <v>2701</v>
      </c>
      <c r="D53" s="9">
        <v>9</v>
      </c>
      <c r="E53" s="16"/>
      <c r="F53" s="9">
        <v>2632</v>
      </c>
      <c r="G53" s="9">
        <v>5</v>
      </c>
      <c r="H53" s="9"/>
      <c r="I53" s="26">
        <v>2901</v>
      </c>
      <c r="J53" s="9">
        <v>4</v>
      </c>
      <c r="K53" s="15" t="s">
        <v>16</v>
      </c>
      <c r="L53" s="15"/>
      <c r="M53" s="9">
        <v>2626</v>
      </c>
      <c r="N53" s="9">
        <v>3</v>
      </c>
      <c r="O53" s="9"/>
      <c r="P53" s="9">
        <v>2408</v>
      </c>
      <c r="Q53" s="9">
        <v>3</v>
      </c>
    </row>
    <row r="54" spans="1:17" s="1" customFormat="1" ht="12.75">
      <c r="A54" s="15" t="s">
        <v>17</v>
      </c>
      <c r="B54" s="15"/>
      <c r="C54" s="9">
        <v>44</v>
      </c>
      <c r="D54" s="9">
        <v>1</v>
      </c>
      <c r="E54" s="16"/>
      <c r="F54" s="9">
        <v>17</v>
      </c>
      <c r="G54" s="9">
        <v>0</v>
      </c>
      <c r="H54" s="9"/>
      <c r="I54" s="26">
        <v>16</v>
      </c>
      <c r="J54" s="9">
        <v>0</v>
      </c>
      <c r="K54" s="15" t="s">
        <v>17</v>
      </c>
      <c r="L54" s="15"/>
      <c r="M54" s="9">
        <v>0</v>
      </c>
      <c r="N54" s="9">
        <v>0</v>
      </c>
      <c r="O54" s="9"/>
      <c r="P54" s="9">
        <v>0</v>
      </c>
      <c r="Q54" s="9">
        <v>0</v>
      </c>
    </row>
    <row r="55" spans="1:17" s="1" customFormat="1" ht="12.75">
      <c r="A55" s="15" t="s">
        <v>18</v>
      </c>
      <c r="B55" s="15"/>
      <c r="C55" s="9">
        <v>1</v>
      </c>
      <c r="D55" s="9">
        <v>0</v>
      </c>
      <c r="E55" s="16"/>
      <c r="F55" s="9">
        <v>0</v>
      </c>
      <c r="G55" s="9">
        <v>0</v>
      </c>
      <c r="H55" s="9"/>
      <c r="I55" s="26">
        <v>0</v>
      </c>
      <c r="J55" s="9">
        <v>0</v>
      </c>
      <c r="K55" s="15" t="s">
        <v>18</v>
      </c>
      <c r="L55" s="15"/>
      <c r="M55" s="9">
        <v>0</v>
      </c>
      <c r="N55" s="9">
        <v>0</v>
      </c>
      <c r="O55" s="9"/>
      <c r="P55" s="9">
        <v>0</v>
      </c>
      <c r="Q55" s="9">
        <v>0</v>
      </c>
    </row>
    <row r="56" spans="1:17" s="1" customFormat="1" ht="12.75">
      <c r="A56" s="15" t="s">
        <v>19</v>
      </c>
      <c r="B56" s="15"/>
      <c r="C56" s="9">
        <v>4</v>
      </c>
      <c r="D56" s="9">
        <v>0</v>
      </c>
      <c r="E56" s="16"/>
      <c r="F56" s="9">
        <v>2</v>
      </c>
      <c r="G56" s="9">
        <v>0</v>
      </c>
      <c r="H56" s="9"/>
      <c r="I56" s="26">
        <v>0</v>
      </c>
      <c r="J56" s="9">
        <v>0</v>
      </c>
      <c r="K56" s="15" t="s">
        <v>19</v>
      </c>
      <c r="L56" s="15"/>
      <c r="M56" s="9">
        <v>0</v>
      </c>
      <c r="N56" s="9">
        <v>0</v>
      </c>
      <c r="O56" s="9"/>
      <c r="P56" s="9">
        <v>0</v>
      </c>
      <c r="Q56" s="9">
        <v>0</v>
      </c>
    </row>
    <row r="57" spans="1:17" s="1" customFormat="1" ht="12.75">
      <c r="A57" s="15" t="s">
        <v>20</v>
      </c>
      <c r="B57" s="15"/>
      <c r="C57" s="9">
        <v>7752</v>
      </c>
      <c r="D57" s="9">
        <v>21</v>
      </c>
      <c r="E57" s="16"/>
      <c r="F57" s="9">
        <v>10450</v>
      </c>
      <c r="G57" s="9">
        <v>8</v>
      </c>
      <c r="H57" s="9"/>
      <c r="I57" s="26">
        <v>12560</v>
      </c>
      <c r="J57" s="9">
        <v>14</v>
      </c>
      <c r="K57" s="15" t="s">
        <v>20</v>
      </c>
      <c r="L57" s="15"/>
      <c r="M57" s="9">
        <v>14833</v>
      </c>
      <c r="N57" s="9">
        <v>14</v>
      </c>
      <c r="O57" s="9"/>
      <c r="P57" s="9">
        <v>14369</v>
      </c>
      <c r="Q57" s="9">
        <v>12</v>
      </c>
    </row>
    <row r="58" spans="1:17" s="1" customFormat="1" ht="12.75">
      <c r="A58" s="15" t="s">
        <v>21</v>
      </c>
      <c r="B58" s="15"/>
      <c r="C58" s="9">
        <v>0</v>
      </c>
      <c r="D58" s="9">
        <v>0</v>
      </c>
      <c r="E58" s="16"/>
      <c r="F58" s="9">
        <v>0</v>
      </c>
      <c r="G58" s="9">
        <v>0</v>
      </c>
      <c r="H58" s="9"/>
      <c r="I58" s="26">
        <v>0</v>
      </c>
      <c r="J58" s="9">
        <v>0</v>
      </c>
      <c r="K58" s="15" t="s">
        <v>21</v>
      </c>
      <c r="L58" s="15"/>
      <c r="M58" s="9">
        <v>0</v>
      </c>
      <c r="N58" s="9">
        <v>0</v>
      </c>
      <c r="O58" s="9"/>
      <c r="P58" s="9">
        <v>0</v>
      </c>
      <c r="Q58" s="9">
        <v>0</v>
      </c>
    </row>
    <row r="59" spans="1:17" s="1" customFormat="1" ht="12.75">
      <c r="A59" s="15" t="s">
        <v>22</v>
      </c>
      <c r="B59" s="15"/>
      <c r="C59" s="9">
        <v>0</v>
      </c>
      <c r="D59" s="9">
        <v>0</v>
      </c>
      <c r="E59" s="16"/>
      <c r="F59" s="9">
        <v>0</v>
      </c>
      <c r="G59" s="9">
        <v>0</v>
      </c>
      <c r="H59" s="9"/>
      <c r="I59" s="8">
        <v>0</v>
      </c>
      <c r="J59" s="9">
        <v>0</v>
      </c>
      <c r="K59" s="15" t="s">
        <v>22</v>
      </c>
      <c r="L59" s="15"/>
      <c r="M59" s="9">
        <v>0</v>
      </c>
      <c r="N59" s="9">
        <v>0</v>
      </c>
      <c r="O59" s="9"/>
      <c r="P59" s="9">
        <v>0</v>
      </c>
      <c r="Q59" s="9">
        <v>0</v>
      </c>
    </row>
    <row r="60" spans="1:17" s="1" customFormat="1" ht="12.75">
      <c r="A60" s="15" t="s">
        <v>23</v>
      </c>
      <c r="B60" s="15"/>
      <c r="C60" s="9">
        <v>547</v>
      </c>
      <c r="D60" s="9">
        <v>0</v>
      </c>
      <c r="E60" s="16"/>
      <c r="F60" s="9">
        <v>21</v>
      </c>
      <c r="G60" s="9">
        <v>0</v>
      </c>
      <c r="H60" s="9"/>
      <c r="I60" s="26">
        <v>0</v>
      </c>
      <c r="J60" s="9">
        <v>0</v>
      </c>
      <c r="K60" s="15" t="s">
        <v>23</v>
      </c>
      <c r="L60" s="15"/>
      <c r="M60" s="9">
        <v>1</v>
      </c>
      <c r="N60" s="9">
        <v>0</v>
      </c>
      <c r="O60" s="9"/>
      <c r="P60" s="9">
        <v>0</v>
      </c>
      <c r="Q60" s="9">
        <v>0</v>
      </c>
    </row>
    <row r="61" spans="1:17" s="1" customFormat="1" ht="12.75">
      <c r="A61" s="15" t="s">
        <v>24</v>
      </c>
      <c r="B61" s="15"/>
      <c r="C61" s="9">
        <v>17473</v>
      </c>
      <c r="D61" s="9">
        <v>23</v>
      </c>
      <c r="E61" s="16"/>
      <c r="F61" s="9">
        <v>15117</v>
      </c>
      <c r="G61" s="9">
        <v>23</v>
      </c>
      <c r="H61" s="9"/>
      <c r="I61" s="26">
        <v>14159</v>
      </c>
      <c r="J61" s="9">
        <v>19</v>
      </c>
      <c r="K61" s="15" t="s">
        <v>24</v>
      </c>
      <c r="L61" s="15"/>
      <c r="M61" s="9">
        <v>10522</v>
      </c>
      <c r="N61" s="9">
        <v>8</v>
      </c>
      <c r="O61" s="9"/>
      <c r="P61" s="9">
        <v>9791</v>
      </c>
      <c r="Q61" s="9">
        <v>8</v>
      </c>
    </row>
    <row r="62" spans="1:17" s="1" customFormat="1" ht="12.75">
      <c r="A62" s="15" t="s">
        <v>25</v>
      </c>
      <c r="B62" s="15"/>
      <c r="C62" s="9">
        <v>6</v>
      </c>
      <c r="D62" s="9">
        <v>0</v>
      </c>
      <c r="E62" s="16"/>
      <c r="F62" s="9">
        <v>2</v>
      </c>
      <c r="G62" s="9">
        <v>0</v>
      </c>
      <c r="H62" s="9"/>
      <c r="I62" s="26">
        <v>0</v>
      </c>
      <c r="J62" s="9">
        <v>0</v>
      </c>
      <c r="K62" s="15" t="s">
        <v>25</v>
      </c>
      <c r="L62" s="15"/>
      <c r="M62" s="9">
        <v>0</v>
      </c>
      <c r="N62" s="9">
        <v>0</v>
      </c>
      <c r="O62" s="9"/>
      <c r="P62" s="9">
        <v>0</v>
      </c>
      <c r="Q62" s="9">
        <v>0</v>
      </c>
    </row>
    <row r="63" spans="1:17" s="1" customFormat="1" ht="12.75">
      <c r="A63" s="15" t="s">
        <v>26</v>
      </c>
      <c r="B63" s="15"/>
      <c r="C63" s="9">
        <v>329</v>
      </c>
      <c r="D63" s="9">
        <v>0</v>
      </c>
      <c r="E63" s="16"/>
      <c r="F63" s="9">
        <v>12</v>
      </c>
      <c r="G63" s="9">
        <v>0</v>
      </c>
      <c r="H63" s="9"/>
      <c r="I63" s="26">
        <v>1</v>
      </c>
      <c r="J63" s="9">
        <v>0</v>
      </c>
      <c r="K63" s="15" t="s">
        <v>26</v>
      </c>
      <c r="L63" s="15"/>
      <c r="M63" s="9">
        <v>1</v>
      </c>
      <c r="N63" s="9">
        <v>0</v>
      </c>
      <c r="O63" s="9"/>
      <c r="P63" s="9">
        <v>1</v>
      </c>
      <c r="Q63" s="9">
        <v>0</v>
      </c>
    </row>
    <row r="64" spans="1:17" s="1" customFormat="1" ht="12.75">
      <c r="A64" s="15" t="s">
        <v>112</v>
      </c>
      <c r="B64" s="15"/>
      <c r="C64" s="9">
        <v>46</v>
      </c>
      <c r="D64" s="9">
        <v>0</v>
      </c>
      <c r="E64" s="16"/>
      <c r="F64" s="9">
        <v>52</v>
      </c>
      <c r="G64" s="9">
        <v>0</v>
      </c>
      <c r="H64" s="9"/>
      <c r="I64" s="26">
        <v>49</v>
      </c>
      <c r="J64" s="9">
        <v>0</v>
      </c>
      <c r="K64" s="15" t="s">
        <v>112</v>
      </c>
      <c r="L64" s="15"/>
      <c r="M64" s="9">
        <v>26</v>
      </c>
      <c r="N64" s="9">
        <v>0</v>
      </c>
      <c r="O64" s="9"/>
      <c r="P64" s="9">
        <v>10</v>
      </c>
      <c r="Q64" s="9">
        <v>0</v>
      </c>
    </row>
    <row r="65" spans="1:17" s="1" customFormat="1" ht="12.75">
      <c r="A65" s="15" t="s">
        <v>111</v>
      </c>
      <c r="B65" s="15"/>
      <c r="C65" s="9">
        <v>492</v>
      </c>
      <c r="D65" s="9">
        <v>1</v>
      </c>
      <c r="E65" s="16"/>
      <c r="F65" s="9">
        <v>461</v>
      </c>
      <c r="G65" s="9">
        <v>0</v>
      </c>
      <c r="H65" s="9"/>
      <c r="I65" s="26">
        <v>400</v>
      </c>
      <c r="J65" s="9">
        <v>2</v>
      </c>
      <c r="K65" s="15" t="s">
        <v>111</v>
      </c>
      <c r="L65" s="15"/>
      <c r="M65" s="9">
        <v>308</v>
      </c>
      <c r="N65" s="9">
        <v>0</v>
      </c>
      <c r="O65" s="9"/>
      <c r="P65" s="9">
        <v>134</v>
      </c>
      <c r="Q65" s="9">
        <v>0</v>
      </c>
    </row>
    <row r="66" spans="1:17" s="1" customFormat="1" ht="12.75">
      <c r="A66" s="15" t="s">
        <v>113</v>
      </c>
      <c r="B66" s="15"/>
      <c r="C66" s="9">
        <v>76</v>
      </c>
      <c r="D66" s="9">
        <v>0</v>
      </c>
      <c r="E66" s="16"/>
      <c r="F66" s="9">
        <v>75</v>
      </c>
      <c r="G66" s="9">
        <v>0</v>
      </c>
      <c r="H66" s="9"/>
      <c r="I66" s="26">
        <v>50</v>
      </c>
      <c r="J66" s="9">
        <v>0</v>
      </c>
      <c r="K66" s="15" t="s">
        <v>113</v>
      </c>
      <c r="L66" s="15"/>
      <c r="M66" s="9">
        <v>23</v>
      </c>
      <c r="N66" s="9">
        <v>0</v>
      </c>
      <c r="O66" s="9"/>
      <c r="P66" s="9">
        <v>12</v>
      </c>
      <c r="Q66" s="9">
        <v>0</v>
      </c>
    </row>
    <row r="67" spans="1:17" s="1" customFormat="1" ht="12.75">
      <c r="A67" s="15" t="s">
        <v>115</v>
      </c>
      <c r="B67" s="15"/>
      <c r="C67" s="9">
        <v>43</v>
      </c>
      <c r="D67" s="9">
        <v>0</v>
      </c>
      <c r="E67" s="16"/>
      <c r="F67" s="9">
        <v>35</v>
      </c>
      <c r="G67" s="9">
        <v>0</v>
      </c>
      <c r="H67" s="9"/>
      <c r="I67" s="26">
        <v>38</v>
      </c>
      <c r="J67" s="9">
        <v>0</v>
      </c>
      <c r="K67" s="15" t="s">
        <v>115</v>
      </c>
      <c r="L67" s="15"/>
      <c r="M67" s="9">
        <v>20</v>
      </c>
      <c r="N67" s="9">
        <v>0</v>
      </c>
      <c r="O67" s="9"/>
      <c r="P67" s="9">
        <v>10</v>
      </c>
      <c r="Q67" s="9">
        <v>0</v>
      </c>
    </row>
    <row r="68" spans="1:17" s="1" customFormat="1" ht="12.75">
      <c r="A68" s="15" t="s">
        <v>114</v>
      </c>
      <c r="B68" s="15"/>
      <c r="C68" s="9">
        <v>93</v>
      </c>
      <c r="D68" s="9">
        <v>0</v>
      </c>
      <c r="E68" s="16"/>
      <c r="F68" s="9">
        <v>79</v>
      </c>
      <c r="G68" s="9">
        <v>0</v>
      </c>
      <c r="H68" s="9"/>
      <c r="I68" s="26">
        <v>83</v>
      </c>
      <c r="J68" s="9">
        <v>0</v>
      </c>
      <c r="K68" s="15" t="s">
        <v>114</v>
      </c>
      <c r="L68" s="15"/>
      <c r="M68" s="9">
        <v>86</v>
      </c>
      <c r="N68" s="9">
        <v>0</v>
      </c>
      <c r="O68" s="9"/>
      <c r="P68" s="9">
        <v>33</v>
      </c>
      <c r="Q68" s="9">
        <v>0</v>
      </c>
    </row>
    <row r="69" spans="1:17" s="1" customFormat="1" ht="12.75">
      <c r="A69" s="15"/>
      <c r="B69" s="15"/>
      <c r="C69" s="9"/>
      <c r="D69" s="9"/>
      <c r="E69" s="16"/>
      <c r="F69" s="16"/>
      <c r="G69" s="16"/>
      <c r="H69" s="16"/>
      <c r="I69" s="24"/>
      <c r="J69" s="16"/>
      <c r="K69" s="15"/>
      <c r="L69" s="15"/>
      <c r="M69" s="16"/>
      <c r="N69" s="16"/>
      <c r="O69" s="16"/>
      <c r="P69" s="16"/>
      <c r="Q69" s="16"/>
    </row>
    <row r="70" spans="1:17" s="1" customFormat="1" ht="12.75">
      <c r="A70" s="15"/>
      <c r="B70" s="15"/>
      <c r="C70" s="9"/>
      <c r="D70" s="9"/>
      <c r="E70" s="16"/>
      <c r="F70" s="16"/>
      <c r="G70" s="16"/>
      <c r="H70" s="16"/>
      <c r="I70" s="24"/>
      <c r="J70" s="16"/>
      <c r="K70" s="15"/>
      <c r="L70" s="15"/>
      <c r="M70" s="16"/>
      <c r="N70" s="16"/>
      <c r="O70" s="16"/>
      <c r="P70" s="16"/>
      <c r="Q70" s="16"/>
    </row>
    <row r="71" spans="1:17" s="14" customFormat="1" ht="12.75">
      <c r="A71" s="2"/>
      <c r="B71" s="2"/>
      <c r="C71" s="60">
        <v>2006</v>
      </c>
      <c r="D71" s="60"/>
      <c r="E71" s="2"/>
      <c r="F71" s="60">
        <v>2005</v>
      </c>
      <c r="G71" s="60"/>
      <c r="H71" s="2"/>
      <c r="I71" s="60">
        <v>2004</v>
      </c>
      <c r="J71" s="60"/>
      <c r="K71" s="2"/>
      <c r="L71" s="2"/>
      <c r="M71" s="60">
        <v>2003</v>
      </c>
      <c r="N71" s="60"/>
      <c r="O71" s="2"/>
      <c r="P71" s="60">
        <v>2002</v>
      </c>
      <c r="Q71" s="60"/>
    </row>
    <row r="72" spans="1:17" ht="12.75">
      <c r="A72" s="1"/>
      <c r="B72" s="1"/>
      <c r="C72" s="14"/>
      <c r="D72" s="2"/>
      <c r="E72" s="2"/>
      <c r="F72" s="14"/>
      <c r="G72" s="2"/>
      <c r="H72" s="2"/>
      <c r="I72" s="14"/>
      <c r="J72" s="2"/>
      <c r="K72" s="1"/>
      <c r="L72" s="1"/>
      <c r="M72" s="14"/>
      <c r="N72" s="2"/>
      <c r="O72" s="2"/>
      <c r="P72" s="14"/>
      <c r="Q72" s="2"/>
    </row>
    <row r="73" spans="1:17" ht="38.25">
      <c r="A73" s="6" t="s">
        <v>110</v>
      </c>
      <c r="B73" s="6"/>
      <c r="C73" s="10" t="s">
        <v>2</v>
      </c>
      <c r="D73" s="13" t="s">
        <v>3</v>
      </c>
      <c r="E73" s="13"/>
      <c r="F73" s="10" t="s">
        <v>2</v>
      </c>
      <c r="G73" s="13" t="s">
        <v>3</v>
      </c>
      <c r="H73" s="13"/>
      <c r="I73" s="10" t="s">
        <v>2</v>
      </c>
      <c r="J73" s="13" t="s">
        <v>3</v>
      </c>
      <c r="K73" s="6" t="s">
        <v>110</v>
      </c>
      <c r="L73" s="6"/>
      <c r="M73" s="10" t="s">
        <v>2</v>
      </c>
      <c r="N73" s="13" t="s">
        <v>3</v>
      </c>
      <c r="O73" s="13"/>
      <c r="P73" s="10" t="s">
        <v>2</v>
      </c>
      <c r="Q73" s="13" t="s">
        <v>3</v>
      </c>
    </row>
    <row r="74" spans="1:17" ht="12.75">
      <c r="A74" s="6"/>
      <c r="B74" s="6"/>
      <c r="C74" s="10"/>
      <c r="D74" s="13"/>
      <c r="E74" s="13"/>
      <c r="F74" s="10"/>
      <c r="G74" s="13"/>
      <c r="H74" s="13"/>
      <c r="I74" s="10"/>
      <c r="J74" s="13"/>
      <c r="K74" s="6"/>
      <c r="L74" s="6"/>
      <c r="M74" s="10"/>
      <c r="N74" s="13"/>
      <c r="O74" s="13"/>
      <c r="P74" s="10"/>
      <c r="Q74" s="13"/>
    </row>
    <row r="75" spans="1:17" ht="12.75">
      <c r="A75" s="14" t="s">
        <v>108</v>
      </c>
      <c r="B75" s="14"/>
      <c r="C75" s="16">
        <f>SUM(C76:C79)</f>
        <v>9450</v>
      </c>
      <c r="D75" s="16">
        <f>SUM(D76:D79)</f>
        <v>4</v>
      </c>
      <c r="E75" s="22"/>
      <c r="F75" s="16">
        <f>SUM(F76:F79)</f>
        <v>9920</v>
      </c>
      <c r="G75" s="16">
        <v>5</v>
      </c>
      <c r="H75" s="16"/>
      <c r="I75" s="24">
        <f>SUM(I76:I79)</f>
        <v>10914</v>
      </c>
      <c r="J75" s="16">
        <v>2</v>
      </c>
      <c r="K75" s="14" t="s">
        <v>108</v>
      </c>
      <c r="L75" s="14"/>
      <c r="M75" s="16">
        <f>SUM(M76:M79)</f>
        <v>9866</v>
      </c>
      <c r="N75" s="16">
        <v>0</v>
      </c>
      <c r="O75" s="16"/>
      <c r="P75" s="16">
        <f>SUM(P76:P79)</f>
        <v>8930</v>
      </c>
      <c r="Q75" s="16">
        <v>5</v>
      </c>
    </row>
    <row r="76" spans="1:17" ht="12.75">
      <c r="A76" s="15" t="s">
        <v>37</v>
      </c>
      <c r="B76" s="15"/>
      <c r="C76" s="9">
        <v>291</v>
      </c>
      <c r="D76" s="12">
        <v>1</v>
      </c>
      <c r="E76" s="12"/>
      <c r="F76" s="12">
        <v>268</v>
      </c>
      <c r="G76" s="12">
        <v>0</v>
      </c>
      <c r="H76" s="12"/>
      <c r="I76" s="25">
        <v>354</v>
      </c>
      <c r="J76" s="12">
        <v>1</v>
      </c>
      <c r="K76" s="15" t="s">
        <v>37</v>
      </c>
      <c r="L76" s="15"/>
      <c r="M76" s="12">
        <v>324</v>
      </c>
      <c r="N76" s="12">
        <v>0</v>
      </c>
      <c r="O76" s="12"/>
      <c r="P76" s="12">
        <v>297</v>
      </c>
      <c r="Q76" s="12">
        <v>0</v>
      </c>
    </row>
    <row r="77" spans="1:17" s="1" customFormat="1" ht="12.75">
      <c r="A77" s="15" t="s">
        <v>38</v>
      </c>
      <c r="B77" s="15"/>
      <c r="C77" s="9">
        <v>10</v>
      </c>
      <c r="D77" s="12">
        <v>0</v>
      </c>
      <c r="E77" s="12"/>
      <c r="F77" s="12">
        <v>3</v>
      </c>
      <c r="G77" s="12">
        <v>0</v>
      </c>
      <c r="H77" s="12"/>
      <c r="I77" s="25">
        <v>0</v>
      </c>
      <c r="J77" s="12">
        <v>0</v>
      </c>
      <c r="K77" s="15" t="s">
        <v>38</v>
      </c>
      <c r="L77" s="15"/>
      <c r="M77" s="12">
        <v>0</v>
      </c>
      <c r="N77" s="12">
        <v>0</v>
      </c>
      <c r="O77" s="12"/>
      <c r="P77" s="12">
        <v>1</v>
      </c>
      <c r="Q77" s="12">
        <v>0</v>
      </c>
    </row>
    <row r="78" spans="1:17" s="1" customFormat="1" ht="12.75">
      <c r="A78" s="15" t="s">
        <v>39</v>
      </c>
      <c r="B78" s="15"/>
      <c r="C78" s="9">
        <v>4259</v>
      </c>
      <c r="D78" s="12">
        <v>1</v>
      </c>
      <c r="E78" s="12"/>
      <c r="F78" s="12">
        <v>3977</v>
      </c>
      <c r="G78" s="12">
        <v>2</v>
      </c>
      <c r="H78" s="12"/>
      <c r="I78" s="25">
        <v>4396</v>
      </c>
      <c r="J78" s="12">
        <v>0</v>
      </c>
      <c r="K78" s="15" t="s">
        <v>39</v>
      </c>
      <c r="L78" s="15"/>
      <c r="M78" s="12">
        <v>4025</v>
      </c>
      <c r="N78" s="12">
        <v>0</v>
      </c>
      <c r="O78" s="12"/>
      <c r="P78" s="12">
        <v>3648</v>
      </c>
      <c r="Q78" s="12">
        <v>0</v>
      </c>
    </row>
    <row r="79" spans="1:17" s="7" customFormat="1" ht="12.75">
      <c r="A79" s="15" t="s">
        <v>40</v>
      </c>
      <c r="B79" s="15"/>
      <c r="C79" s="9">
        <v>4890</v>
      </c>
      <c r="D79" s="12">
        <v>2</v>
      </c>
      <c r="E79" s="12"/>
      <c r="F79" s="12">
        <v>5672</v>
      </c>
      <c r="G79" s="12">
        <v>3</v>
      </c>
      <c r="H79" s="12"/>
      <c r="I79" s="25">
        <v>6164</v>
      </c>
      <c r="J79" s="12">
        <v>1</v>
      </c>
      <c r="K79" s="15" t="s">
        <v>40</v>
      </c>
      <c r="L79" s="15"/>
      <c r="M79" s="12">
        <v>5517</v>
      </c>
      <c r="N79" s="12">
        <v>0</v>
      </c>
      <c r="O79" s="12"/>
      <c r="P79" s="12">
        <v>4984</v>
      </c>
      <c r="Q79" s="12">
        <v>5</v>
      </c>
    </row>
    <row r="80" spans="1:17" s="1" customFormat="1" ht="12.75">
      <c r="A80" s="17"/>
      <c r="B80" s="17"/>
      <c r="C80" s="16"/>
      <c r="D80" s="16"/>
      <c r="E80" s="16"/>
      <c r="F80" s="16"/>
      <c r="G80" s="16"/>
      <c r="H80" s="16"/>
      <c r="I80" s="24"/>
      <c r="J80" s="16"/>
      <c r="K80" s="17"/>
      <c r="L80" s="17"/>
      <c r="M80" s="16"/>
      <c r="N80" s="16"/>
      <c r="O80" s="16"/>
      <c r="P80" s="16"/>
      <c r="Q80" s="16"/>
    </row>
    <row r="81" spans="1:17" s="1" customFormat="1" ht="12.75">
      <c r="A81" s="1" t="s">
        <v>89</v>
      </c>
      <c r="C81" s="16">
        <v>45</v>
      </c>
      <c r="D81" s="16">
        <v>1</v>
      </c>
      <c r="E81" s="16"/>
      <c r="F81" s="16">
        <v>61</v>
      </c>
      <c r="G81" s="16">
        <v>1</v>
      </c>
      <c r="H81" s="16"/>
      <c r="I81" s="24">
        <v>57</v>
      </c>
      <c r="J81" s="16">
        <v>0</v>
      </c>
      <c r="K81" s="1" t="s">
        <v>89</v>
      </c>
      <c r="M81" s="16">
        <v>37</v>
      </c>
      <c r="N81" s="16">
        <v>0</v>
      </c>
      <c r="O81" s="16"/>
      <c r="P81" s="16">
        <v>52</v>
      </c>
      <c r="Q81" s="16">
        <v>0</v>
      </c>
    </row>
    <row r="82" spans="1:17" ht="12.75">
      <c r="A82" s="15" t="s">
        <v>89</v>
      </c>
      <c r="B82" s="7"/>
      <c r="C82" s="9">
        <v>45</v>
      </c>
      <c r="D82" s="9">
        <v>1</v>
      </c>
      <c r="E82" s="9"/>
      <c r="F82" s="9">
        <v>61</v>
      </c>
      <c r="G82" s="9">
        <v>1</v>
      </c>
      <c r="H82" s="9"/>
      <c r="I82" s="26">
        <v>57</v>
      </c>
      <c r="J82" s="9">
        <v>0</v>
      </c>
      <c r="K82" s="15" t="s">
        <v>89</v>
      </c>
      <c r="L82" s="15"/>
      <c r="M82" s="9">
        <v>37</v>
      </c>
      <c r="N82" s="9">
        <v>0</v>
      </c>
      <c r="O82" s="9"/>
      <c r="P82" s="9">
        <v>52</v>
      </c>
      <c r="Q82" s="9">
        <v>0</v>
      </c>
    </row>
    <row r="83" spans="1:17" ht="12.75">
      <c r="A83" s="1"/>
      <c r="B83" s="1"/>
      <c r="C83" s="16"/>
      <c r="D83" s="16"/>
      <c r="E83" s="16"/>
      <c r="F83" s="16"/>
      <c r="G83" s="16"/>
      <c r="H83" s="16"/>
      <c r="I83" s="24"/>
      <c r="J83" s="16"/>
      <c r="K83" s="1"/>
      <c r="L83" s="1"/>
      <c r="M83" s="16"/>
      <c r="N83" s="16"/>
      <c r="O83" s="16"/>
      <c r="P83" s="16"/>
      <c r="Q83" s="16"/>
    </row>
    <row r="84" spans="1:17" ht="12.75">
      <c r="A84" s="1" t="s">
        <v>6</v>
      </c>
      <c r="B84" s="1"/>
      <c r="C84" s="16">
        <f>SUM(C85:C87)</f>
        <v>1785</v>
      </c>
      <c r="D84" s="16">
        <f>SUM(D85:D87)</f>
        <v>12</v>
      </c>
      <c r="E84" s="16"/>
      <c r="F84" s="16">
        <f>SUM(F85:F87)</f>
        <v>1613</v>
      </c>
      <c r="G84" s="16">
        <v>16</v>
      </c>
      <c r="H84" s="16"/>
      <c r="I84" s="24">
        <f>SUM(I85:I87)</f>
        <v>1809</v>
      </c>
      <c r="J84" s="16">
        <v>10</v>
      </c>
      <c r="K84" s="1" t="s">
        <v>6</v>
      </c>
      <c r="L84" s="1"/>
      <c r="M84" s="16">
        <f>SUM(M85:M87)</f>
        <v>1650</v>
      </c>
      <c r="N84" s="16">
        <v>8</v>
      </c>
      <c r="O84" s="16"/>
      <c r="P84" s="16">
        <f>SUM(P85:P87)</f>
        <v>1736</v>
      </c>
      <c r="Q84" s="16">
        <v>8</v>
      </c>
    </row>
    <row r="85" spans="1:17" ht="12.75">
      <c r="A85" s="15" t="s">
        <v>6</v>
      </c>
      <c r="B85" s="15"/>
      <c r="C85" s="9">
        <v>1568</v>
      </c>
      <c r="D85" s="12">
        <v>11</v>
      </c>
      <c r="E85" s="12"/>
      <c r="F85" s="12">
        <v>1347</v>
      </c>
      <c r="G85" s="12">
        <v>15</v>
      </c>
      <c r="H85" s="12"/>
      <c r="I85" s="25">
        <v>1507</v>
      </c>
      <c r="J85" s="12">
        <v>10</v>
      </c>
      <c r="K85" s="15" t="s">
        <v>6</v>
      </c>
      <c r="L85" s="15"/>
      <c r="M85" s="12">
        <v>1369</v>
      </c>
      <c r="N85" s="12">
        <v>8</v>
      </c>
      <c r="O85" s="12"/>
      <c r="P85" s="12">
        <v>1419</v>
      </c>
      <c r="Q85" s="12">
        <v>8</v>
      </c>
    </row>
    <row r="86" spans="1:17" s="14" customFormat="1" ht="12.75">
      <c r="A86" s="15" t="s">
        <v>61</v>
      </c>
      <c r="B86" s="15"/>
      <c r="C86" s="9">
        <v>177</v>
      </c>
      <c r="D86" s="12">
        <v>1</v>
      </c>
      <c r="E86" s="12"/>
      <c r="F86" s="12">
        <v>215</v>
      </c>
      <c r="G86" s="12">
        <v>1</v>
      </c>
      <c r="H86" s="12"/>
      <c r="I86" s="25">
        <v>201</v>
      </c>
      <c r="J86" s="12">
        <v>0</v>
      </c>
      <c r="K86" s="15" t="s">
        <v>61</v>
      </c>
      <c r="L86" s="15"/>
      <c r="M86" s="12">
        <v>208</v>
      </c>
      <c r="N86" s="12">
        <v>0</v>
      </c>
      <c r="O86" s="12"/>
      <c r="P86" s="12">
        <v>190</v>
      </c>
      <c r="Q86" s="12">
        <v>0</v>
      </c>
    </row>
    <row r="87" spans="1:17" ht="12.75">
      <c r="A87" s="15" t="s">
        <v>62</v>
      </c>
      <c r="B87" s="15"/>
      <c r="C87" s="9">
        <v>40</v>
      </c>
      <c r="D87" s="12">
        <v>0</v>
      </c>
      <c r="E87" s="12"/>
      <c r="F87" s="12">
        <v>51</v>
      </c>
      <c r="G87" s="12">
        <v>0</v>
      </c>
      <c r="H87" s="12"/>
      <c r="I87" s="25">
        <v>101</v>
      </c>
      <c r="J87" s="12">
        <v>0</v>
      </c>
      <c r="K87" s="15" t="s">
        <v>62</v>
      </c>
      <c r="L87" s="15"/>
      <c r="M87" s="12">
        <v>73</v>
      </c>
      <c r="N87" s="12">
        <v>0</v>
      </c>
      <c r="O87" s="12"/>
      <c r="P87" s="12">
        <v>127</v>
      </c>
      <c r="Q87" s="12">
        <v>0</v>
      </c>
    </row>
    <row r="88" spans="1:17" ht="12.75">
      <c r="A88" s="15"/>
      <c r="B88" s="15"/>
      <c r="C88" s="9"/>
      <c r="D88" s="12"/>
      <c r="E88" s="12"/>
      <c r="F88" s="12"/>
      <c r="G88" s="12"/>
      <c r="H88" s="12"/>
      <c r="I88" s="25"/>
      <c r="J88" s="12"/>
      <c r="K88" s="15"/>
      <c r="L88" s="15"/>
      <c r="M88" s="12"/>
      <c r="N88" s="12"/>
      <c r="O88" s="12"/>
      <c r="P88" s="12"/>
      <c r="Q88" s="12"/>
    </row>
    <row r="89" spans="1:17" ht="12.75">
      <c r="A89" s="14" t="s">
        <v>86</v>
      </c>
      <c r="B89" s="14"/>
      <c r="C89" s="16">
        <v>12</v>
      </c>
      <c r="D89" s="16">
        <v>0</v>
      </c>
      <c r="E89" s="22"/>
      <c r="F89" s="16">
        <v>5</v>
      </c>
      <c r="G89" s="16">
        <v>0</v>
      </c>
      <c r="H89" s="16"/>
      <c r="I89" s="24">
        <v>7</v>
      </c>
      <c r="J89" s="16">
        <v>0</v>
      </c>
      <c r="K89" s="14" t="s">
        <v>86</v>
      </c>
      <c r="L89" s="14"/>
      <c r="M89" s="16">
        <v>2</v>
      </c>
      <c r="N89" s="16">
        <v>0</v>
      </c>
      <c r="O89" s="16"/>
      <c r="P89" s="16">
        <v>0</v>
      </c>
      <c r="Q89" s="16">
        <v>0</v>
      </c>
    </row>
    <row r="90" spans="1:17" s="14" customFormat="1" ht="12.75">
      <c r="A90" s="15" t="s">
        <v>87</v>
      </c>
      <c r="B90" s="15"/>
      <c r="C90" s="9">
        <v>12</v>
      </c>
      <c r="D90" s="12">
        <v>0</v>
      </c>
      <c r="E90" s="12"/>
      <c r="F90" s="12">
        <v>5</v>
      </c>
      <c r="G90" s="12">
        <v>0</v>
      </c>
      <c r="H90" s="12"/>
      <c r="I90" s="25">
        <v>5</v>
      </c>
      <c r="J90" s="12">
        <v>0</v>
      </c>
      <c r="K90" s="15" t="s">
        <v>87</v>
      </c>
      <c r="L90" s="15"/>
      <c r="M90" s="12">
        <v>2</v>
      </c>
      <c r="N90" s="12">
        <v>0</v>
      </c>
      <c r="O90" s="12"/>
      <c r="P90" s="12">
        <v>0</v>
      </c>
      <c r="Q90" s="12">
        <v>0</v>
      </c>
    </row>
    <row r="91" spans="1:17" ht="12.75">
      <c r="A91" s="15" t="s">
        <v>88</v>
      </c>
      <c r="B91" s="15"/>
      <c r="C91" s="9">
        <v>0</v>
      </c>
      <c r="D91" s="12">
        <v>0</v>
      </c>
      <c r="E91" s="12"/>
      <c r="F91" s="12">
        <v>0</v>
      </c>
      <c r="G91" s="12">
        <v>0</v>
      </c>
      <c r="H91" s="12"/>
      <c r="I91" s="25">
        <v>2</v>
      </c>
      <c r="J91" s="12">
        <v>0</v>
      </c>
      <c r="K91" s="15" t="s">
        <v>88</v>
      </c>
      <c r="L91" s="15"/>
      <c r="M91" s="12">
        <v>0</v>
      </c>
      <c r="N91" s="12">
        <v>0</v>
      </c>
      <c r="O91" s="12"/>
      <c r="P91" s="12">
        <v>0</v>
      </c>
      <c r="Q91" s="12">
        <v>0</v>
      </c>
    </row>
    <row r="92" spans="1:17" ht="12.75">
      <c r="A92" s="15"/>
      <c r="B92" s="15"/>
      <c r="C92" s="9"/>
      <c r="D92" s="12"/>
      <c r="E92" s="12"/>
      <c r="F92" s="12"/>
      <c r="G92" s="12"/>
      <c r="H92" s="12"/>
      <c r="I92" s="25"/>
      <c r="J92" s="12"/>
      <c r="K92" s="15"/>
      <c r="L92" s="15"/>
      <c r="M92" s="12"/>
      <c r="N92" s="12"/>
      <c r="O92" s="12"/>
      <c r="P92" s="12"/>
      <c r="Q92" s="12"/>
    </row>
    <row r="93" spans="1:17" ht="12.75">
      <c r="A93" s="14" t="s">
        <v>118</v>
      </c>
      <c r="B93" s="14"/>
      <c r="C93" s="16">
        <f>SUM(C94:C95)</f>
        <v>138</v>
      </c>
      <c r="D93" s="16">
        <v>0</v>
      </c>
      <c r="E93" s="22"/>
      <c r="F93" s="16">
        <v>52</v>
      </c>
      <c r="G93" s="16">
        <v>0</v>
      </c>
      <c r="H93" s="16"/>
      <c r="I93" s="24">
        <v>30</v>
      </c>
      <c r="J93" s="16">
        <v>0</v>
      </c>
      <c r="K93" s="14" t="s">
        <v>118</v>
      </c>
      <c r="L93" s="14"/>
      <c r="M93" s="16">
        <v>1</v>
      </c>
      <c r="N93" s="16">
        <v>0</v>
      </c>
      <c r="O93" s="16"/>
      <c r="P93" s="16">
        <v>0</v>
      </c>
      <c r="Q93" s="16">
        <v>0</v>
      </c>
    </row>
    <row r="94" spans="1:17" s="1" customFormat="1" ht="12.75">
      <c r="A94" s="15" t="s">
        <v>119</v>
      </c>
      <c r="B94" s="15"/>
      <c r="C94" s="9">
        <v>72</v>
      </c>
      <c r="D94" s="12">
        <v>0</v>
      </c>
      <c r="E94" s="12"/>
      <c r="F94" s="12">
        <v>49</v>
      </c>
      <c r="G94" s="12">
        <v>0</v>
      </c>
      <c r="H94" s="12"/>
      <c r="I94" s="25">
        <v>30</v>
      </c>
      <c r="J94" s="12">
        <v>0</v>
      </c>
      <c r="K94" s="15" t="s">
        <v>119</v>
      </c>
      <c r="L94" s="15"/>
      <c r="M94" s="12">
        <v>1</v>
      </c>
      <c r="N94" s="12">
        <v>0</v>
      </c>
      <c r="O94" s="12"/>
      <c r="P94" s="12">
        <v>0</v>
      </c>
      <c r="Q94" s="12">
        <v>0</v>
      </c>
    </row>
    <row r="95" spans="1:17" ht="12.75">
      <c r="A95" s="15" t="s">
        <v>120</v>
      </c>
      <c r="B95" s="15"/>
      <c r="C95" s="9">
        <v>66</v>
      </c>
      <c r="D95" s="12">
        <v>0</v>
      </c>
      <c r="E95" s="12"/>
      <c r="F95" s="12">
        <v>3</v>
      </c>
      <c r="G95" s="12">
        <v>0</v>
      </c>
      <c r="H95" s="12"/>
      <c r="I95" s="25">
        <v>0</v>
      </c>
      <c r="J95" s="12">
        <v>0</v>
      </c>
      <c r="K95" s="15" t="s">
        <v>120</v>
      </c>
      <c r="L95" s="15"/>
      <c r="M95" s="12">
        <v>0</v>
      </c>
      <c r="N95" s="12">
        <v>0</v>
      </c>
      <c r="O95" s="12"/>
      <c r="P95" s="12">
        <v>0</v>
      </c>
      <c r="Q95" s="12">
        <v>0</v>
      </c>
    </row>
    <row r="96" spans="1:17" ht="12.75">
      <c r="A96" s="15"/>
      <c r="B96" s="15"/>
      <c r="C96" s="9"/>
      <c r="D96" s="12"/>
      <c r="E96" s="12"/>
      <c r="F96" s="12"/>
      <c r="G96" s="12"/>
      <c r="H96" s="12"/>
      <c r="I96" s="25"/>
      <c r="J96" s="12"/>
      <c r="K96" s="15"/>
      <c r="L96" s="15"/>
      <c r="M96" s="12"/>
      <c r="N96" s="12"/>
      <c r="O96" s="12"/>
      <c r="P96" s="12"/>
      <c r="Q96" s="12"/>
    </row>
    <row r="97" spans="1:17" ht="12.75">
      <c r="A97" s="1" t="s">
        <v>101</v>
      </c>
      <c r="B97" s="1"/>
      <c r="C97" s="16">
        <f>SUM(C98:C104)</f>
        <v>2038</v>
      </c>
      <c r="D97" s="16">
        <f>SUM(D98:D104)</f>
        <v>11</v>
      </c>
      <c r="E97" s="16"/>
      <c r="F97" s="16">
        <f>SUM(F98:F104)</f>
        <v>2045</v>
      </c>
      <c r="G97" s="16">
        <v>8</v>
      </c>
      <c r="H97" s="16"/>
      <c r="I97" s="24">
        <f>SUM(I98:I104)</f>
        <v>2109</v>
      </c>
      <c r="J97" s="16">
        <v>4</v>
      </c>
      <c r="K97" s="1" t="s">
        <v>101</v>
      </c>
      <c r="L97" s="1"/>
      <c r="M97" s="16">
        <f>SUM(M98:M104)</f>
        <v>2093</v>
      </c>
      <c r="N97" s="16">
        <v>3</v>
      </c>
      <c r="O97" s="16"/>
      <c r="P97" s="16">
        <f>SUM(P98:P104)</f>
        <v>1793</v>
      </c>
      <c r="Q97" s="16">
        <v>1</v>
      </c>
    </row>
    <row r="98" spans="1:17" ht="12.75">
      <c r="A98" s="15" t="s">
        <v>102</v>
      </c>
      <c r="B98" s="1"/>
      <c r="C98" s="9">
        <v>7</v>
      </c>
      <c r="D98" s="12">
        <v>0</v>
      </c>
      <c r="E98" s="12"/>
      <c r="F98" s="12">
        <v>4</v>
      </c>
      <c r="G98" s="12">
        <v>0</v>
      </c>
      <c r="H98" s="12"/>
      <c r="I98" s="25">
        <v>11</v>
      </c>
      <c r="J98" s="12">
        <v>0</v>
      </c>
      <c r="K98" s="15" t="s">
        <v>102</v>
      </c>
      <c r="L98" s="15"/>
      <c r="M98" s="12">
        <v>1</v>
      </c>
      <c r="N98" s="12">
        <v>0</v>
      </c>
      <c r="O98" s="12"/>
      <c r="P98" s="12">
        <v>0</v>
      </c>
      <c r="Q98" s="12">
        <v>0</v>
      </c>
    </row>
    <row r="99" spans="1:17" ht="12.75">
      <c r="A99" s="15" t="s">
        <v>103</v>
      </c>
      <c r="B99" s="1"/>
      <c r="C99" s="9">
        <v>3</v>
      </c>
      <c r="D99" s="12">
        <v>0</v>
      </c>
      <c r="E99" s="12"/>
      <c r="F99" s="12">
        <v>0</v>
      </c>
      <c r="G99" s="12">
        <v>0</v>
      </c>
      <c r="H99" s="12"/>
      <c r="I99" s="25">
        <v>0</v>
      </c>
      <c r="J99" s="12">
        <v>0</v>
      </c>
      <c r="K99" s="15" t="s">
        <v>103</v>
      </c>
      <c r="L99" s="15"/>
      <c r="M99" s="12">
        <v>0</v>
      </c>
      <c r="N99" s="12">
        <v>0</v>
      </c>
      <c r="O99" s="12"/>
      <c r="P99" s="12">
        <v>0</v>
      </c>
      <c r="Q99" s="12">
        <v>0</v>
      </c>
    </row>
    <row r="100" spans="1:17" ht="12.75">
      <c r="A100" s="15" t="s">
        <v>104</v>
      </c>
      <c r="B100" s="1"/>
      <c r="C100" s="9">
        <v>9</v>
      </c>
      <c r="D100" s="12">
        <v>0</v>
      </c>
      <c r="E100" s="12"/>
      <c r="F100" s="12">
        <v>8</v>
      </c>
      <c r="G100" s="12">
        <v>0</v>
      </c>
      <c r="H100" s="12"/>
      <c r="I100" s="25">
        <v>0</v>
      </c>
      <c r="J100" s="12">
        <v>0</v>
      </c>
      <c r="K100" s="15" t="s">
        <v>104</v>
      </c>
      <c r="L100" s="15"/>
      <c r="M100" s="12">
        <v>0</v>
      </c>
      <c r="N100" s="12">
        <v>0</v>
      </c>
      <c r="O100" s="12"/>
      <c r="P100" s="12">
        <v>0</v>
      </c>
      <c r="Q100" s="12">
        <v>0</v>
      </c>
    </row>
    <row r="101" spans="1:17" ht="12.75">
      <c r="A101" s="15" t="s">
        <v>105</v>
      </c>
      <c r="B101" s="1"/>
      <c r="C101" s="9">
        <v>93</v>
      </c>
      <c r="D101" s="12">
        <v>0</v>
      </c>
      <c r="E101" s="12"/>
      <c r="F101" s="12">
        <v>39</v>
      </c>
      <c r="G101" s="12">
        <v>0</v>
      </c>
      <c r="H101" s="12"/>
      <c r="I101" s="25">
        <v>10</v>
      </c>
      <c r="J101" s="12">
        <v>0</v>
      </c>
      <c r="K101" s="15" t="s">
        <v>105</v>
      </c>
      <c r="L101" s="15"/>
      <c r="M101" s="12">
        <v>3</v>
      </c>
      <c r="N101" s="12">
        <v>0</v>
      </c>
      <c r="O101" s="12"/>
      <c r="P101" s="12">
        <v>2</v>
      </c>
      <c r="Q101" s="12">
        <v>0</v>
      </c>
    </row>
    <row r="102" spans="1:17" ht="12.75">
      <c r="A102" s="15" t="s">
        <v>106</v>
      </c>
      <c r="B102" s="1"/>
      <c r="C102" s="9">
        <v>1011</v>
      </c>
      <c r="D102" s="12">
        <v>9</v>
      </c>
      <c r="E102" s="12"/>
      <c r="F102" s="12">
        <v>1049</v>
      </c>
      <c r="G102" s="12">
        <v>7</v>
      </c>
      <c r="H102" s="12"/>
      <c r="I102" s="25">
        <v>954</v>
      </c>
      <c r="J102" s="12">
        <v>1</v>
      </c>
      <c r="K102" s="15" t="s">
        <v>106</v>
      </c>
      <c r="L102" s="15"/>
      <c r="M102" s="12">
        <v>1072</v>
      </c>
      <c r="N102" s="12">
        <v>3</v>
      </c>
      <c r="O102" s="12"/>
      <c r="P102" s="12">
        <v>815</v>
      </c>
      <c r="Q102" s="12">
        <v>1</v>
      </c>
    </row>
    <row r="103" spans="1:17" s="1" customFormat="1" ht="12.75">
      <c r="A103" s="15" t="s">
        <v>107</v>
      </c>
      <c r="C103" s="9">
        <v>627</v>
      </c>
      <c r="D103" s="12">
        <v>2</v>
      </c>
      <c r="E103" s="12"/>
      <c r="F103" s="12">
        <v>647</v>
      </c>
      <c r="G103" s="12">
        <v>1</v>
      </c>
      <c r="H103" s="12"/>
      <c r="I103" s="25">
        <v>732</v>
      </c>
      <c r="J103" s="12">
        <v>0</v>
      </c>
      <c r="K103" s="15" t="s">
        <v>107</v>
      </c>
      <c r="L103" s="15"/>
      <c r="M103" s="12">
        <v>705</v>
      </c>
      <c r="N103" s="12">
        <v>0</v>
      </c>
      <c r="O103" s="12"/>
      <c r="P103" s="12">
        <v>663</v>
      </c>
      <c r="Q103" s="12">
        <v>0</v>
      </c>
    </row>
    <row r="104" spans="1:17" ht="12.75">
      <c r="A104" s="15" t="s">
        <v>116</v>
      </c>
      <c r="B104" s="1"/>
      <c r="C104" s="9">
        <v>288</v>
      </c>
      <c r="D104" s="12">
        <v>0</v>
      </c>
      <c r="E104" s="12"/>
      <c r="F104" s="12">
        <v>298</v>
      </c>
      <c r="G104" s="12">
        <v>0</v>
      </c>
      <c r="H104" s="12"/>
      <c r="I104" s="25">
        <v>402</v>
      </c>
      <c r="J104" s="12">
        <v>3</v>
      </c>
      <c r="K104" s="15" t="s">
        <v>116</v>
      </c>
      <c r="L104" s="15"/>
      <c r="M104" s="12">
        <v>312</v>
      </c>
      <c r="N104" s="12">
        <v>0</v>
      </c>
      <c r="O104" s="12"/>
      <c r="P104" s="12">
        <v>313</v>
      </c>
      <c r="Q104" s="12">
        <v>0</v>
      </c>
    </row>
    <row r="105" spans="1:17" ht="12.75">
      <c r="A105" s="15"/>
      <c r="B105" s="1"/>
      <c r="C105" s="9"/>
      <c r="D105" s="12"/>
      <c r="E105" s="12"/>
      <c r="F105" s="12"/>
      <c r="G105" s="12"/>
      <c r="H105" s="12"/>
      <c r="I105" s="25"/>
      <c r="J105" s="12"/>
      <c r="K105" s="15"/>
      <c r="L105" s="15"/>
      <c r="M105" s="12"/>
      <c r="N105" s="12"/>
      <c r="O105" s="12"/>
      <c r="P105" s="12"/>
      <c r="Q105" s="12"/>
    </row>
    <row r="106" spans="1:17" ht="12.75">
      <c r="A106" s="2"/>
      <c r="B106" s="2"/>
      <c r="C106" s="60">
        <v>2006</v>
      </c>
      <c r="D106" s="60"/>
      <c r="E106" s="2"/>
      <c r="F106" s="60">
        <v>2005</v>
      </c>
      <c r="G106" s="60"/>
      <c r="H106" s="2"/>
      <c r="I106" s="60">
        <v>2004</v>
      </c>
      <c r="J106" s="60"/>
      <c r="K106" s="2"/>
      <c r="L106" s="2"/>
      <c r="M106" s="60">
        <v>2003</v>
      </c>
      <c r="N106" s="60"/>
      <c r="O106" s="2"/>
      <c r="P106" s="60">
        <v>2002</v>
      </c>
      <c r="Q106" s="60"/>
    </row>
    <row r="107" spans="1:17" ht="12.75">
      <c r="A107" s="1"/>
      <c r="B107" s="1"/>
      <c r="C107" s="14"/>
      <c r="D107" s="2"/>
      <c r="E107" s="2"/>
      <c r="F107" s="14"/>
      <c r="G107" s="2"/>
      <c r="H107" s="2"/>
      <c r="I107" s="14"/>
      <c r="J107" s="2"/>
      <c r="K107" s="1"/>
      <c r="L107" s="1"/>
      <c r="M107" s="14"/>
      <c r="N107" s="2"/>
      <c r="O107" s="2"/>
      <c r="P107" s="14"/>
      <c r="Q107" s="2"/>
    </row>
    <row r="108" spans="1:17" ht="38.25">
      <c r="A108" s="6" t="s">
        <v>110</v>
      </c>
      <c r="B108" s="6"/>
      <c r="C108" s="10" t="s">
        <v>2</v>
      </c>
      <c r="D108" s="13" t="s">
        <v>3</v>
      </c>
      <c r="E108" s="13"/>
      <c r="F108" s="10" t="s">
        <v>2</v>
      </c>
      <c r="G108" s="13" t="s">
        <v>3</v>
      </c>
      <c r="H108" s="13"/>
      <c r="I108" s="10" t="s">
        <v>2</v>
      </c>
      <c r="J108" s="13" t="s">
        <v>3</v>
      </c>
      <c r="K108" s="6" t="s">
        <v>110</v>
      </c>
      <c r="L108" s="6"/>
      <c r="M108" s="10" t="s">
        <v>2</v>
      </c>
      <c r="N108" s="13" t="s">
        <v>3</v>
      </c>
      <c r="O108" s="13"/>
      <c r="P108" s="10" t="s">
        <v>2</v>
      </c>
      <c r="Q108" s="13" t="s">
        <v>3</v>
      </c>
    </row>
    <row r="109" spans="1:17" ht="12.75">
      <c r="A109" s="15"/>
      <c r="C109" s="9"/>
      <c r="D109" s="12"/>
      <c r="E109" s="12"/>
      <c r="F109" s="12"/>
      <c r="G109" s="12"/>
      <c r="H109" s="12"/>
      <c r="I109" s="25"/>
      <c r="J109" s="12"/>
      <c r="K109" s="15"/>
      <c r="L109" s="15"/>
      <c r="M109" s="12"/>
      <c r="N109" s="12"/>
      <c r="O109" s="12"/>
      <c r="P109" s="12"/>
      <c r="Q109" s="12"/>
    </row>
    <row r="110" spans="1:17" ht="12.75">
      <c r="A110" s="1" t="s">
        <v>4</v>
      </c>
      <c r="B110" s="1"/>
      <c r="C110" s="16">
        <f>SUM(C111:C125)</f>
        <v>198</v>
      </c>
      <c r="D110" s="16">
        <v>0</v>
      </c>
      <c r="E110" s="16"/>
      <c r="F110" s="16">
        <f>SUM(F111:F125)</f>
        <v>215</v>
      </c>
      <c r="G110" s="16">
        <v>1</v>
      </c>
      <c r="H110" s="16"/>
      <c r="I110" s="24">
        <f>SUM(I111:I125)</f>
        <v>157</v>
      </c>
      <c r="J110" s="16">
        <v>0</v>
      </c>
      <c r="K110" s="1" t="s">
        <v>4</v>
      </c>
      <c r="L110" s="1"/>
      <c r="M110" s="16">
        <f>SUM(M111:M125)</f>
        <v>181</v>
      </c>
      <c r="N110" s="16">
        <v>0</v>
      </c>
      <c r="O110" s="16"/>
      <c r="P110" s="16">
        <f>SUM(P111:P125)</f>
        <v>183</v>
      </c>
      <c r="Q110" s="16">
        <v>0</v>
      </c>
    </row>
    <row r="111" spans="1:17" ht="12.75">
      <c r="A111" s="15" t="s">
        <v>71</v>
      </c>
      <c r="B111" s="1"/>
      <c r="C111" s="9">
        <v>120</v>
      </c>
      <c r="D111" s="12">
        <v>0</v>
      </c>
      <c r="E111" s="12"/>
      <c r="F111" s="12">
        <v>126</v>
      </c>
      <c r="G111" s="12">
        <v>0</v>
      </c>
      <c r="H111" s="12"/>
      <c r="I111" s="25">
        <v>101</v>
      </c>
      <c r="J111" s="12">
        <v>0</v>
      </c>
      <c r="K111" s="15" t="s">
        <v>71</v>
      </c>
      <c r="L111" s="15"/>
      <c r="M111" s="12">
        <v>119</v>
      </c>
      <c r="N111" s="12">
        <v>0</v>
      </c>
      <c r="O111" s="12"/>
      <c r="P111" s="12">
        <v>118</v>
      </c>
      <c r="Q111" s="12">
        <v>0</v>
      </c>
    </row>
    <row r="112" spans="1:17" ht="12.75">
      <c r="A112" s="15" t="s">
        <v>75</v>
      </c>
      <c r="B112" s="1"/>
      <c r="C112" s="9">
        <v>2</v>
      </c>
      <c r="D112" s="12">
        <v>0</v>
      </c>
      <c r="E112" s="12"/>
      <c r="F112" s="12">
        <v>1</v>
      </c>
      <c r="G112" s="12">
        <v>0</v>
      </c>
      <c r="H112" s="12"/>
      <c r="I112" s="25">
        <v>0</v>
      </c>
      <c r="J112" s="12">
        <v>0</v>
      </c>
      <c r="K112" s="15" t="s">
        <v>75</v>
      </c>
      <c r="L112" s="15"/>
      <c r="M112" s="12">
        <v>0</v>
      </c>
      <c r="N112" s="12">
        <v>0</v>
      </c>
      <c r="O112" s="12"/>
      <c r="P112" s="12">
        <v>0</v>
      </c>
      <c r="Q112" s="12">
        <v>0</v>
      </c>
    </row>
    <row r="113" spans="1:17" ht="12.75">
      <c r="A113" s="15" t="s">
        <v>72</v>
      </c>
      <c r="B113" s="1"/>
      <c r="C113" s="9">
        <v>0</v>
      </c>
      <c r="D113" s="12">
        <v>0</v>
      </c>
      <c r="E113" s="12"/>
      <c r="F113" s="12">
        <v>0</v>
      </c>
      <c r="G113" s="12">
        <v>0</v>
      </c>
      <c r="H113" s="12"/>
      <c r="I113" s="25">
        <v>0</v>
      </c>
      <c r="J113" s="12">
        <v>0</v>
      </c>
      <c r="K113" s="15" t="s">
        <v>72</v>
      </c>
      <c r="L113" s="15"/>
      <c r="M113" s="12">
        <v>0</v>
      </c>
      <c r="N113" s="12">
        <v>0</v>
      </c>
      <c r="O113" s="12"/>
      <c r="P113" s="12">
        <v>0</v>
      </c>
      <c r="Q113" s="12">
        <v>0</v>
      </c>
    </row>
    <row r="114" spans="1:17" ht="12.75">
      <c r="A114" s="15" t="s">
        <v>73</v>
      </c>
      <c r="B114" s="1"/>
      <c r="C114" s="9">
        <v>1</v>
      </c>
      <c r="D114" s="12">
        <v>0</v>
      </c>
      <c r="E114" s="12"/>
      <c r="F114" s="12">
        <v>0</v>
      </c>
      <c r="G114" s="12">
        <v>0</v>
      </c>
      <c r="H114" s="12"/>
      <c r="I114" s="25">
        <v>0</v>
      </c>
      <c r="J114" s="12">
        <v>0</v>
      </c>
      <c r="K114" s="15" t="s">
        <v>73</v>
      </c>
      <c r="L114" s="15"/>
      <c r="M114" s="12">
        <v>0</v>
      </c>
      <c r="N114" s="12">
        <v>0</v>
      </c>
      <c r="O114" s="12"/>
      <c r="P114" s="12">
        <v>0</v>
      </c>
      <c r="Q114" s="12">
        <v>0</v>
      </c>
    </row>
    <row r="115" spans="1:17" ht="12.75">
      <c r="A115" s="15" t="s">
        <v>74</v>
      </c>
      <c r="B115" s="1"/>
      <c r="C115" s="9">
        <v>1</v>
      </c>
      <c r="D115" s="12">
        <v>0</v>
      </c>
      <c r="E115" s="12"/>
      <c r="F115" s="12">
        <v>0</v>
      </c>
      <c r="G115" s="12">
        <v>0</v>
      </c>
      <c r="H115" s="12"/>
      <c r="I115" s="25">
        <v>0</v>
      </c>
      <c r="J115" s="12">
        <v>0</v>
      </c>
      <c r="K115" s="15" t="s">
        <v>74</v>
      </c>
      <c r="L115" s="15"/>
      <c r="M115" s="12">
        <v>0</v>
      </c>
      <c r="N115" s="12">
        <v>0</v>
      </c>
      <c r="O115" s="12"/>
      <c r="P115" s="12">
        <v>0</v>
      </c>
      <c r="Q115" s="12">
        <v>0</v>
      </c>
    </row>
    <row r="116" spans="1:17" ht="12.75">
      <c r="A116" s="15" t="s">
        <v>76</v>
      </c>
      <c r="B116" s="1"/>
      <c r="C116" s="9">
        <v>3</v>
      </c>
      <c r="D116" s="12">
        <v>0</v>
      </c>
      <c r="E116" s="12"/>
      <c r="F116" s="12">
        <v>0</v>
      </c>
      <c r="G116" s="12">
        <v>0</v>
      </c>
      <c r="H116" s="12"/>
      <c r="I116" s="25">
        <v>0</v>
      </c>
      <c r="J116" s="12">
        <v>0</v>
      </c>
      <c r="K116" s="15" t="s">
        <v>76</v>
      </c>
      <c r="L116" s="15"/>
      <c r="M116" s="12">
        <v>0</v>
      </c>
      <c r="N116" s="12">
        <v>0</v>
      </c>
      <c r="O116" s="12"/>
      <c r="P116" s="12">
        <v>0</v>
      </c>
      <c r="Q116" s="12">
        <v>0</v>
      </c>
    </row>
    <row r="117" spans="1:17" ht="12.75">
      <c r="A117" s="15" t="s">
        <v>77</v>
      </c>
      <c r="B117" s="1"/>
      <c r="C117" s="9">
        <v>0</v>
      </c>
      <c r="D117" s="12">
        <v>0</v>
      </c>
      <c r="E117" s="12"/>
      <c r="F117" s="12">
        <v>0</v>
      </c>
      <c r="G117" s="12">
        <v>0</v>
      </c>
      <c r="H117" s="12"/>
      <c r="I117" s="25">
        <v>0</v>
      </c>
      <c r="J117" s="12">
        <v>0</v>
      </c>
      <c r="K117" s="15" t="s">
        <v>77</v>
      </c>
      <c r="L117" s="15"/>
      <c r="M117" s="12">
        <v>0</v>
      </c>
      <c r="N117" s="12">
        <v>0</v>
      </c>
      <c r="O117" s="12"/>
      <c r="P117" s="12">
        <v>0</v>
      </c>
      <c r="Q117" s="12">
        <v>0</v>
      </c>
    </row>
    <row r="118" spans="1:17" ht="12.75">
      <c r="A118" s="15" t="s">
        <v>78</v>
      </c>
      <c r="B118" s="1"/>
      <c r="C118" s="9">
        <v>0</v>
      </c>
      <c r="D118" s="12">
        <v>0</v>
      </c>
      <c r="E118" s="12"/>
      <c r="F118" s="12">
        <v>0</v>
      </c>
      <c r="G118" s="12">
        <v>0</v>
      </c>
      <c r="H118" s="12"/>
      <c r="I118" s="25">
        <v>0</v>
      </c>
      <c r="J118" s="12">
        <v>0</v>
      </c>
      <c r="K118" s="15" t="s">
        <v>78</v>
      </c>
      <c r="L118" s="15"/>
      <c r="M118" s="12">
        <v>0</v>
      </c>
      <c r="N118" s="12">
        <v>0</v>
      </c>
      <c r="O118" s="12"/>
      <c r="P118" s="12">
        <v>0</v>
      </c>
      <c r="Q118" s="12">
        <v>0</v>
      </c>
    </row>
    <row r="119" spans="1:17" ht="12.75">
      <c r="A119" s="15" t="s">
        <v>79</v>
      </c>
      <c r="B119" s="1"/>
      <c r="C119" s="9">
        <v>0</v>
      </c>
      <c r="D119" s="12">
        <v>0</v>
      </c>
      <c r="E119" s="12"/>
      <c r="F119" s="12">
        <v>0</v>
      </c>
      <c r="G119" s="12">
        <v>0</v>
      </c>
      <c r="H119" s="12"/>
      <c r="I119" s="25">
        <v>0</v>
      </c>
      <c r="J119" s="12">
        <v>0</v>
      </c>
      <c r="K119" s="15" t="s">
        <v>79</v>
      </c>
      <c r="L119" s="15"/>
      <c r="M119" s="12">
        <v>0</v>
      </c>
      <c r="N119" s="12">
        <v>0</v>
      </c>
      <c r="O119" s="12"/>
      <c r="P119" s="12">
        <v>0</v>
      </c>
      <c r="Q119" s="12">
        <v>0</v>
      </c>
    </row>
    <row r="120" spans="1:17" ht="12.75">
      <c r="A120" s="15" t="s">
        <v>80</v>
      </c>
      <c r="B120" s="1"/>
      <c r="C120" s="9">
        <v>6</v>
      </c>
      <c r="D120" s="12">
        <v>0</v>
      </c>
      <c r="E120" s="12"/>
      <c r="F120" s="12">
        <v>5</v>
      </c>
      <c r="G120" s="12">
        <v>0</v>
      </c>
      <c r="H120" s="12"/>
      <c r="I120" s="25">
        <v>1</v>
      </c>
      <c r="J120" s="12">
        <v>0</v>
      </c>
      <c r="K120" s="15" t="s">
        <v>80</v>
      </c>
      <c r="L120" s="15"/>
      <c r="M120" s="12">
        <v>5</v>
      </c>
      <c r="N120" s="12">
        <v>0</v>
      </c>
      <c r="O120" s="12"/>
      <c r="P120" s="12">
        <v>10</v>
      </c>
      <c r="Q120" s="12">
        <v>0</v>
      </c>
    </row>
    <row r="121" spans="1:17" s="1" customFormat="1" ht="12.75">
      <c r="A121" s="15" t="s">
        <v>81</v>
      </c>
      <c r="C121" s="9">
        <v>0</v>
      </c>
      <c r="D121" s="12">
        <v>0</v>
      </c>
      <c r="E121" s="12"/>
      <c r="F121" s="12">
        <v>0</v>
      </c>
      <c r="G121" s="12">
        <v>0</v>
      </c>
      <c r="H121" s="12"/>
      <c r="I121" s="25">
        <v>0</v>
      </c>
      <c r="J121" s="12">
        <v>0</v>
      </c>
      <c r="K121" s="15" t="s">
        <v>81</v>
      </c>
      <c r="L121" s="15"/>
      <c r="M121" s="12">
        <v>0</v>
      </c>
      <c r="N121" s="12">
        <v>0</v>
      </c>
      <c r="O121" s="12"/>
      <c r="P121" s="12">
        <v>0</v>
      </c>
      <c r="Q121" s="12">
        <v>0</v>
      </c>
    </row>
    <row r="122" spans="1:17" ht="12.75">
      <c r="A122" s="15" t="s">
        <v>82</v>
      </c>
      <c r="B122" s="1"/>
      <c r="C122" s="9">
        <v>0</v>
      </c>
      <c r="D122" s="12">
        <v>0</v>
      </c>
      <c r="E122" s="12"/>
      <c r="F122" s="12">
        <v>2</v>
      </c>
      <c r="G122" s="12">
        <v>0</v>
      </c>
      <c r="H122" s="12"/>
      <c r="I122" s="25">
        <v>0</v>
      </c>
      <c r="J122" s="12">
        <v>0</v>
      </c>
      <c r="K122" s="15" t="s">
        <v>82</v>
      </c>
      <c r="L122" s="15"/>
      <c r="M122" s="12">
        <v>0</v>
      </c>
      <c r="N122" s="12">
        <v>0</v>
      </c>
      <c r="O122" s="12"/>
      <c r="P122" s="12">
        <v>0</v>
      </c>
      <c r="Q122" s="12">
        <v>0</v>
      </c>
    </row>
    <row r="123" spans="1:17" ht="12.75">
      <c r="A123" s="15" t="s">
        <v>83</v>
      </c>
      <c r="B123" s="1"/>
      <c r="C123" s="9">
        <v>0</v>
      </c>
      <c r="D123" s="12">
        <v>0</v>
      </c>
      <c r="E123" s="12"/>
      <c r="F123" s="12">
        <v>0</v>
      </c>
      <c r="G123" s="12">
        <v>0</v>
      </c>
      <c r="H123" s="12"/>
      <c r="I123" s="25">
        <v>0</v>
      </c>
      <c r="J123" s="12">
        <v>0</v>
      </c>
      <c r="K123" s="15" t="s">
        <v>83</v>
      </c>
      <c r="L123" s="15"/>
      <c r="M123" s="12">
        <v>0</v>
      </c>
      <c r="N123" s="12">
        <v>0</v>
      </c>
      <c r="O123" s="12"/>
      <c r="P123" s="12">
        <v>0</v>
      </c>
      <c r="Q123" s="12">
        <v>0</v>
      </c>
    </row>
    <row r="124" spans="1:17" s="1" customFormat="1" ht="12.75">
      <c r="A124" s="15" t="s">
        <v>84</v>
      </c>
      <c r="C124" s="9">
        <v>0</v>
      </c>
      <c r="D124" s="12">
        <v>0</v>
      </c>
      <c r="E124" s="12"/>
      <c r="F124" s="12">
        <v>0</v>
      </c>
      <c r="G124" s="12">
        <v>0</v>
      </c>
      <c r="H124" s="12"/>
      <c r="I124" s="25">
        <v>0</v>
      </c>
      <c r="J124" s="12">
        <v>0</v>
      </c>
      <c r="K124" s="15" t="s">
        <v>84</v>
      </c>
      <c r="L124" s="15"/>
      <c r="M124" s="12">
        <v>0</v>
      </c>
      <c r="N124" s="12">
        <v>0</v>
      </c>
      <c r="O124" s="12"/>
      <c r="P124" s="12">
        <v>0</v>
      </c>
      <c r="Q124" s="12">
        <v>0</v>
      </c>
    </row>
    <row r="125" spans="1:17" ht="12.75">
      <c r="A125" s="15" t="s">
        <v>4</v>
      </c>
      <c r="B125" s="1"/>
      <c r="C125" s="9">
        <v>65</v>
      </c>
      <c r="D125" s="12">
        <v>0</v>
      </c>
      <c r="E125" s="12"/>
      <c r="F125" s="12">
        <v>81</v>
      </c>
      <c r="G125" s="12">
        <v>1</v>
      </c>
      <c r="H125" s="12"/>
      <c r="I125" s="25">
        <v>55</v>
      </c>
      <c r="J125" s="12">
        <v>0</v>
      </c>
      <c r="K125" s="15" t="s">
        <v>4</v>
      </c>
      <c r="L125" s="15"/>
      <c r="M125" s="12">
        <v>57</v>
      </c>
      <c r="N125" s="12">
        <v>0</v>
      </c>
      <c r="O125" s="12"/>
      <c r="P125" s="12">
        <v>55</v>
      </c>
      <c r="Q125" s="12">
        <v>0</v>
      </c>
    </row>
    <row r="126" spans="1:17" ht="12.75">
      <c r="A126" s="15"/>
      <c r="B126" s="1"/>
      <c r="C126" s="9"/>
      <c r="D126" s="12"/>
      <c r="E126" s="12"/>
      <c r="F126" s="12"/>
      <c r="G126" s="12"/>
      <c r="H126" s="12"/>
      <c r="I126" s="25"/>
      <c r="J126" s="12"/>
      <c r="K126" s="15"/>
      <c r="L126" s="15"/>
      <c r="M126" s="12"/>
      <c r="N126" s="12"/>
      <c r="O126" s="12"/>
      <c r="P126" s="12"/>
      <c r="Q126" s="12"/>
    </row>
    <row r="127" spans="1:17" ht="12.75">
      <c r="A127" s="14" t="s">
        <v>85</v>
      </c>
      <c r="B127" s="1"/>
      <c r="C127" s="16">
        <v>93</v>
      </c>
      <c r="D127" s="16">
        <v>0</v>
      </c>
      <c r="E127" s="16"/>
      <c r="F127" s="16">
        <v>120</v>
      </c>
      <c r="G127" s="16">
        <v>1</v>
      </c>
      <c r="H127" s="16"/>
      <c r="I127" s="24">
        <v>87</v>
      </c>
      <c r="J127" s="16">
        <v>0</v>
      </c>
      <c r="K127" s="14" t="s">
        <v>85</v>
      </c>
      <c r="L127" s="14"/>
      <c r="M127" s="16">
        <v>84</v>
      </c>
      <c r="N127" s="16">
        <v>0</v>
      </c>
      <c r="O127" s="16"/>
      <c r="P127" s="16">
        <v>72</v>
      </c>
      <c r="Q127" s="16">
        <v>0</v>
      </c>
    </row>
    <row r="128" spans="1:17" ht="12.75">
      <c r="A128" s="15" t="s">
        <v>85</v>
      </c>
      <c r="B128" s="1"/>
      <c r="C128" s="9">
        <v>93</v>
      </c>
      <c r="D128" s="12">
        <v>0</v>
      </c>
      <c r="E128" s="12"/>
      <c r="F128" s="12">
        <v>120</v>
      </c>
      <c r="G128" s="12">
        <v>1</v>
      </c>
      <c r="H128" s="12"/>
      <c r="I128" s="25">
        <v>87</v>
      </c>
      <c r="J128" s="12">
        <v>0</v>
      </c>
      <c r="K128" s="15" t="s">
        <v>85</v>
      </c>
      <c r="L128" s="15"/>
      <c r="M128" s="12">
        <v>84</v>
      </c>
      <c r="N128" s="12">
        <v>0</v>
      </c>
      <c r="O128" s="12"/>
      <c r="P128" s="12">
        <v>72</v>
      </c>
      <c r="Q128" s="12">
        <v>0</v>
      </c>
    </row>
    <row r="129" spans="3:17" ht="12.75">
      <c r="C129" s="9"/>
      <c r="D129" s="12"/>
      <c r="E129" s="12"/>
      <c r="F129" s="12"/>
      <c r="G129" s="12"/>
      <c r="H129" s="12"/>
      <c r="I129" s="25"/>
      <c r="J129" s="12"/>
      <c r="M129" s="12"/>
      <c r="N129" s="12"/>
      <c r="O129" s="12"/>
      <c r="P129" s="12"/>
      <c r="Q129" s="12"/>
    </row>
    <row r="130" spans="1:17" ht="12.75">
      <c r="A130" s="1" t="s">
        <v>5</v>
      </c>
      <c r="B130" s="1"/>
      <c r="C130" s="16">
        <f>SUM(C131:C140)</f>
        <v>405</v>
      </c>
      <c r="D130" s="16">
        <f>SUM(D131:D140)</f>
        <v>1</v>
      </c>
      <c r="E130" s="16"/>
      <c r="F130" s="16">
        <f>SUM(F131:F140)</f>
        <v>379</v>
      </c>
      <c r="G130" s="16">
        <v>1</v>
      </c>
      <c r="H130" s="16"/>
      <c r="I130" s="24">
        <f>SUM(I131:I140)</f>
        <v>377</v>
      </c>
      <c r="J130" s="16">
        <v>0</v>
      </c>
      <c r="K130" s="1" t="s">
        <v>5</v>
      </c>
      <c r="L130" s="1"/>
      <c r="M130" s="16">
        <f>SUM(M131:M140)</f>
        <v>324</v>
      </c>
      <c r="N130" s="16">
        <v>1</v>
      </c>
      <c r="O130" s="16"/>
      <c r="P130" s="16">
        <f>SUM(P131:P140)</f>
        <v>265</v>
      </c>
      <c r="Q130" s="16">
        <v>2</v>
      </c>
    </row>
    <row r="131" spans="1:17" ht="12.75">
      <c r="A131" s="15" t="s">
        <v>27</v>
      </c>
      <c r="B131" s="15"/>
      <c r="C131" s="9">
        <v>0</v>
      </c>
      <c r="D131" s="12">
        <v>0</v>
      </c>
      <c r="E131" s="12"/>
      <c r="F131" s="12">
        <v>0</v>
      </c>
      <c r="G131" s="12">
        <v>0</v>
      </c>
      <c r="H131" s="12"/>
      <c r="I131" s="25">
        <v>0</v>
      </c>
      <c r="J131" s="12">
        <v>0</v>
      </c>
      <c r="K131" s="15" t="s">
        <v>27</v>
      </c>
      <c r="L131" s="15"/>
      <c r="M131" s="12">
        <v>0</v>
      </c>
      <c r="N131" s="12">
        <v>0</v>
      </c>
      <c r="O131" s="12"/>
      <c r="P131" s="12">
        <v>0</v>
      </c>
      <c r="Q131" s="12">
        <v>0</v>
      </c>
    </row>
    <row r="132" spans="1:17" ht="12.75">
      <c r="A132" s="15" t="s">
        <v>28</v>
      </c>
      <c r="B132" s="15"/>
      <c r="C132" s="9">
        <v>7</v>
      </c>
      <c r="D132" s="12">
        <v>0</v>
      </c>
      <c r="E132" s="12"/>
      <c r="F132" s="12">
        <v>0</v>
      </c>
      <c r="G132" s="12">
        <v>0</v>
      </c>
      <c r="H132" s="12"/>
      <c r="I132" s="25">
        <v>0</v>
      </c>
      <c r="J132" s="12">
        <v>0</v>
      </c>
      <c r="K132" s="15" t="s">
        <v>28</v>
      </c>
      <c r="L132" s="15"/>
      <c r="M132" s="12">
        <v>0</v>
      </c>
      <c r="N132" s="12">
        <v>0</v>
      </c>
      <c r="O132" s="12"/>
      <c r="P132" s="12">
        <v>0</v>
      </c>
      <c r="Q132" s="12">
        <v>0</v>
      </c>
    </row>
    <row r="133" spans="1:17" ht="12.75">
      <c r="A133" s="15" t="s">
        <v>29</v>
      </c>
      <c r="B133" s="15"/>
      <c r="C133" s="9">
        <v>0</v>
      </c>
      <c r="D133" s="12">
        <v>0</v>
      </c>
      <c r="E133" s="12"/>
      <c r="F133" s="12">
        <v>0</v>
      </c>
      <c r="G133" s="12">
        <v>0</v>
      </c>
      <c r="H133" s="12"/>
      <c r="I133" s="25">
        <v>0</v>
      </c>
      <c r="J133" s="12">
        <v>0</v>
      </c>
      <c r="K133" s="15" t="s">
        <v>29</v>
      </c>
      <c r="L133" s="15"/>
      <c r="M133" s="12">
        <v>0</v>
      </c>
      <c r="N133" s="12">
        <v>0</v>
      </c>
      <c r="O133" s="12"/>
      <c r="P133" s="12">
        <v>0</v>
      </c>
      <c r="Q133" s="12">
        <v>0</v>
      </c>
    </row>
    <row r="134" spans="1:17" ht="12.75">
      <c r="A134" s="15" t="s">
        <v>30</v>
      </c>
      <c r="B134" s="15"/>
      <c r="C134" s="9">
        <v>58</v>
      </c>
      <c r="D134" s="12">
        <v>0</v>
      </c>
      <c r="E134" s="12"/>
      <c r="F134" s="12">
        <v>92</v>
      </c>
      <c r="G134" s="12">
        <v>0</v>
      </c>
      <c r="H134" s="12"/>
      <c r="I134" s="25">
        <v>118</v>
      </c>
      <c r="J134" s="12">
        <v>0</v>
      </c>
      <c r="K134" s="15" t="s">
        <v>30</v>
      </c>
      <c r="L134" s="15"/>
      <c r="M134" s="12">
        <v>82</v>
      </c>
      <c r="N134" s="12">
        <v>0</v>
      </c>
      <c r="O134" s="12"/>
      <c r="P134" s="12">
        <v>84</v>
      </c>
      <c r="Q134" s="12">
        <v>0</v>
      </c>
    </row>
    <row r="135" spans="1:17" ht="12.75">
      <c r="A135" s="15" t="s">
        <v>31</v>
      </c>
      <c r="B135" s="15"/>
      <c r="C135" s="9">
        <v>5</v>
      </c>
      <c r="D135" s="12">
        <v>0</v>
      </c>
      <c r="E135" s="12"/>
      <c r="F135" s="12">
        <v>2</v>
      </c>
      <c r="G135" s="12">
        <v>0</v>
      </c>
      <c r="H135" s="12"/>
      <c r="I135" s="25">
        <v>0</v>
      </c>
      <c r="J135" s="12">
        <v>0</v>
      </c>
      <c r="K135" s="15" t="s">
        <v>31</v>
      </c>
      <c r="L135" s="15"/>
      <c r="M135" s="12">
        <v>0</v>
      </c>
      <c r="N135" s="12">
        <v>0</v>
      </c>
      <c r="O135" s="12"/>
      <c r="P135" s="12">
        <v>0</v>
      </c>
      <c r="Q135" s="12">
        <v>0</v>
      </c>
    </row>
    <row r="136" spans="1:17" s="2" customFormat="1" ht="12.75">
      <c r="A136" s="15" t="s">
        <v>32</v>
      </c>
      <c r="B136" s="15"/>
      <c r="C136" s="9">
        <v>0</v>
      </c>
      <c r="D136" s="12">
        <v>0</v>
      </c>
      <c r="E136" s="12"/>
      <c r="F136" s="12">
        <v>0</v>
      </c>
      <c r="G136" s="12">
        <v>0</v>
      </c>
      <c r="H136" s="12"/>
      <c r="I136" s="25">
        <v>0</v>
      </c>
      <c r="J136" s="12">
        <v>0</v>
      </c>
      <c r="K136" s="15" t="s">
        <v>32</v>
      </c>
      <c r="L136" s="15"/>
      <c r="M136" s="12">
        <v>0</v>
      </c>
      <c r="N136" s="12">
        <v>0</v>
      </c>
      <c r="O136" s="12"/>
      <c r="P136" s="12">
        <v>0</v>
      </c>
      <c r="Q136" s="12">
        <v>0</v>
      </c>
    </row>
    <row r="137" spans="1:17" ht="12.75">
      <c r="A137" s="15" t="s">
        <v>33</v>
      </c>
      <c r="B137" s="15"/>
      <c r="C137" s="9">
        <v>0</v>
      </c>
      <c r="D137" s="12">
        <v>0</v>
      </c>
      <c r="E137" s="12"/>
      <c r="F137" s="12">
        <v>0</v>
      </c>
      <c r="G137" s="12">
        <v>0</v>
      </c>
      <c r="H137" s="12"/>
      <c r="I137" s="25">
        <v>0</v>
      </c>
      <c r="J137" s="12">
        <v>0</v>
      </c>
      <c r="K137" s="15" t="s">
        <v>33</v>
      </c>
      <c r="L137" s="15"/>
      <c r="M137" s="12">
        <v>0</v>
      </c>
      <c r="N137" s="12">
        <v>0</v>
      </c>
      <c r="O137" s="12"/>
      <c r="P137" s="12">
        <v>0</v>
      </c>
      <c r="Q137" s="12">
        <v>0</v>
      </c>
    </row>
    <row r="138" spans="1:17" ht="12.75">
      <c r="A138" s="15" t="s">
        <v>34</v>
      </c>
      <c r="B138" s="15"/>
      <c r="C138" s="9">
        <v>4</v>
      </c>
      <c r="D138" s="12">
        <v>0</v>
      </c>
      <c r="E138" s="12"/>
      <c r="F138" s="12">
        <v>0</v>
      </c>
      <c r="G138" s="12">
        <v>0</v>
      </c>
      <c r="H138" s="12"/>
      <c r="I138" s="25">
        <v>0</v>
      </c>
      <c r="J138" s="12">
        <v>0</v>
      </c>
      <c r="K138" s="15" t="s">
        <v>34</v>
      </c>
      <c r="L138" s="15"/>
      <c r="M138" s="12">
        <v>0</v>
      </c>
      <c r="N138" s="12">
        <v>0</v>
      </c>
      <c r="O138" s="12"/>
      <c r="P138" s="12">
        <v>0</v>
      </c>
      <c r="Q138" s="12">
        <v>0</v>
      </c>
    </row>
    <row r="139" spans="1:17" ht="12.75">
      <c r="A139" s="15" t="s">
        <v>5</v>
      </c>
      <c r="B139" s="15"/>
      <c r="C139" s="9">
        <v>328</v>
      </c>
      <c r="D139" s="12">
        <v>1</v>
      </c>
      <c r="E139" s="12"/>
      <c r="F139" s="12">
        <v>280</v>
      </c>
      <c r="G139" s="12">
        <v>1</v>
      </c>
      <c r="H139" s="12"/>
      <c r="I139" s="25">
        <v>259</v>
      </c>
      <c r="J139" s="12">
        <v>0</v>
      </c>
      <c r="K139" s="15" t="s">
        <v>5</v>
      </c>
      <c r="L139" s="15"/>
      <c r="M139" s="12">
        <v>242</v>
      </c>
      <c r="N139" s="12">
        <v>1</v>
      </c>
      <c r="O139" s="12"/>
      <c r="P139" s="12">
        <v>176</v>
      </c>
      <c r="Q139" s="12">
        <v>1</v>
      </c>
    </row>
    <row r="140" spans="1:17" ht="12.75">
      <c r="A140" s="15" t="s">
        <v>127</v>
      </c>
      <c r="B140" s="15"/>
      <c r="C140" s="9">
        <v>3</v>
      </c>
      <c r="D140" s="12">
        <v>0</v>
      </c>
      <c r="E140" s="12"/>
      <c r="F140" s="12">
        <v>5</v>
      </c>
      <c r="G140" s="12">
        <v>0</v>
      </c>
      <c r="H140" s="12"/>
      <c r="I140" s="25">
        <v>0</v>
      </c>
      <c r="J140" s="12">
        <v>0</v>
      </c>
      <c r="K140" s="15" t="s">
        <v>127</v>
      </c>
      <c r="L140" s="15"/>
      <c r="M140" s="12">
        <v>0</v>
      </c>
      <c r="N140" s="12">
        <v>0</v>
      </c>
      <c r="O140" s="12"/>
      <c r="P140" s="12">
        <v>5</v>
      </c>
      <c r="Q140" s="12">
        <v>1</v>
      </c>
    </row>
    <row r="141" spans="1:17" ht="12.75">
      <c r="A141" s="45"/>
      <c r="B141" s="45"/>
      <c r="C141" s="58">
        <v>2006</v>
      </c>
      <c r="D141" s="59"/>
      <c r="E141" s="33"/>
      <c r="F141" s="58">
        <v>2005</v>
      </c>
      <c r="G141" s="59"/>
      <c r="H141" s="33"/>
      <c r="I141" s="58">
        <v>2004</v>
      </c>
      <c r="J141" s="59"/>
      <c r="K141" s="33"/>
      <c r="L141" s="33"/>
      <c r="M141" s="58">
        <v>2003</v>
      </c>
      <c r="N141" s="59"/>
      <c r="O141" s="33"/>
      <c r="P141" s="58">
        <v>2002</v>
      </c>
      <c r="Q141" s="59"/>
    </row>
    <row r="142" spans="1:17" ht="12.75">
      <c r="A142" s="46"/>
      <c r="B142" s="46"/>
      <c r="C142" s="47"/>
      <c r="D142" s="33"/>
      <c r="E142" s="33"/>
      <c r="F142" s="47"/>
      <c r="G142" s="33"/>
      <c r="H142" s="33"/>
      <c r="I142" s="47"/>
      <c r="J142" s="33"/>
      <c r="K142" s="46"/>
      <c r="L142" s="46"/>
      <c r="M142" s="47"/>
      <c r="N142" s="33"/>
      <c r="O142" s="33"/>
      <c r="P142" s="47"/>
      <c r="Q142" s="33"/>
    </row>
    <row r="143" spans="1:17" ht="38.25">
      <c r="A143" s="6" t="s">
        <v>110</v>
      </c>
      <c r="B143" s="6"/>
      <c r="C143" s="10" t="s">
        <v>2</v>
      </c>
      <c r="D143" s="13" t="s">
        <v>3</v>
      </c>
      <c r="E143" s="13"/>
      <c r="F143" s="10" t="s">
        <v>2</v>
      </c>
      <c r="G143" s="13" t="s">
        <v>3</v>
      </c>
      <c r="H143" s="13"/>
      <c r="I143" s="10" t="s">
        <v>2</v>
      </c>
      <c r="J143" s="13" t="s">
        <v>3</v>
      </c>
      <c r="K143" s="6" t="s">
        <v>110</v>
      </c>
      <c r="L143" s="6"/>
      <c r="M143" s="10" t="s">
        <v>2</v>
      </c>
      <c r="N143" s="13" t="s">
        <v>3</v>
      </c>
      <c r="O143" s="13"/>
      <c r="P143" s="10" t="s">
        <v>2</v>
      </c>
      <c r="Q143" s="13" t="s">
        <v>3</v>
      </c>
    </row>
    <row r="144" spans="1:17" ht="12.75">
      <c r="A144" s="17"/>
      <c r="B144" s="17"/>
      <c r="C144" s="9"/>
      <c r="D144" s="12"/>
      <c r="E144" s="12"/>
      <c r="F144" s="12"/>
      <c r="G144" s="12"/>
      <c r="H144" s="12"/>
      <c r="I144" s="25"/>
      <c r="J144" s="12"/>
      <c r="K144" s="17"/>
      <c r="L144" s="17"/>
      <c r="M144" s="12"/>
      <c r="N144" s="12"/>
      <c r="O144" s="12"/>
      <c r="P144" s="12"/>
      <c r="Q144" s="12"/>
    </row>
    <row r="145" spans="1:17" s="1" customFormat="1" ht="12.75">
      <c r="A145" s="14" t="s">
        <v>131</v>
      </c>
      <c r="B145" s="2"/>
      <c r="C145" s="16">
        <f>SUM(C146:C149)</f>
        <v>1289</v>
      </c>
      <c r="D145" s="16">
        <v>1</v>
      </c>
      <c r="E145" s="16"/>
      <c r="F145" s="16">
        <f>SUM(F146:F149)</f>
        <v>1237</v>
      </c>
      <c r="G145" s="16">
        <v>2</v>
      </c>
      <c r="H145" s="16"/>
      <c r="I145" s="24">
        <f>SUM(I146:I149)</f>
        <v>1168</v>
      </c>
      <c r="J145" s="16">
        <v>2</v>
      </c>
      <c r="K145" s="14" t="s">
        <v>131</v>
      </c>
      <c r="L145" s="2"/>
      <c r="M145" s="16">
        <f>SUM(M146:M149)</f>
        <v>1015</v>
      </c>
      <c r="N145" s="16">
        <v>2</v>
      </c>
      <c r="O145" s="16"/>
      <c r="P145" s="16">
        <f>SUM(P146:P149)</f>
        <v>924</v>
      </c>
      <c r="Q145" s="16">
        <v>0</v>
      </c>
    </row>
    <row r="146" spans="1:17" ht="12.75">
      <c r="A146" s="15" t="s">
        <v>132</v>
      </c>
      <c r="B146" s="17"/>
      <c r="C146" s="9">
        <v>222</v>
      </c>
      <c r="D146" s="12">
        <v>0</v>
      </c>
      <c r="E146" s="12"/>
      <c r="F146" s="12">
        <v>244</v>
      </c>
      <c r="G146" s="12">
        <v>0</v>
      </c>
      <c r="H146" s="12"/>
      <c r="I146" s="25">
        <v>173</v>
      </c>
      <c r="J146" s="12">
        <v>1</v>
      </c>
      <c r="K146" s="15" t="s">
        <v>132</v>
      </c>
      <c r="L146" s="17"/>
      <c r="M146" s="12">
        <v>184</v>
      </c>
      <c r="N146" s="12">
        <v>0</v>
      </c>
      <c r="O146" s="12"/>
      <c r="P146" s="12">
        <v>177</v>
      </c>
      <c r="Q146" s="12">
        <v>0</v>
      </c>
    </row>
    <row r="147" spans="1:17" ht="12.75">
      <c r="A147" s="15" t="s">
        <v>134</v>
      </c>
      <c r="B147" s="17"/>
      <c r="C147" s="9">
        <v>1057</v>
      </c>
      <c r="D147" s="12">
        <v>1</v>
      </c>
      <c r="E147" s="12"/>
      <c r="F147" s="12">
        <v>1</v>
      </c>
      <c r="G147" s="12">
        <v>0</v>
      </c>
      <c r="H147" s="12"/>
      <c r="I147" s="25">
        <v>7</v>
      </c>
      <c r="J147" s="12">
        <v>0</v>
      </c>
      <c r="K147" s="15" t="s">
        <v>134</v>
      </c>
      <c r="L147" s="17"/>
      <c r="M147" s="12">
        <v>0</v>
      </c>
      <c r="N147" s="12">
        <v>0</v>
      </c>
      <c r="O147" s="12"/>
      <c r="P147" s="12">
        <v>2</v>
      </c>
      <c r="Q147" s="12">
        <v>0</v>
      </c>
    </row>
    <row r="148" spans="1:17" ht="12.75">
      <c r="A148" s="15" t="s">
        <v>133</v>
      </c>
      <c r="B148" s="17"/>
      <c r="C148" s="9">
        <v>8</v>
      </c>
      <c r="D148" s="12">
        <v>0</v>
      </c>
      <c r="E148" s="12"/>
      <c r="F148" s="12">
        <v>992</v>
      </c>
      <c r="G148" s="12">
        <v>2</v>
      </c>
      <c r="H148" s="12"/>
      <c r="I148" s="25">
        <v>984</v>
      </c>
      <c r="J148" s="12">
        <v>1</v>
      </c>
      <c r="K148" s="15" t="s">
        <v>133</v>
      </c>
      <c r="L148" s="17"/>
      <c r="M148" s="12">
        <v>830</v>
      </c>
      <c r="N148" s="12">
        <v>2</v>
      </c>
      <c r="O148" s="12"/>
      <c r="P148" s="12">
        <v>743</v>
      </c>
      <c r="Q148" s="12">
        <v>0</v>
      </c>
    </row>
    <row r="149" spans="1:17" s="1" customFormat="1" ht="12.75">
      <c r="A149" s="15" t="s">
        <v>135</v>
      </c>
      <c r="B149" s="17"/>
      <c r="C149" s="9">
        <v>2</v>
      </c>
      <c r="D149" s="12">
        <v>0</v>
      </c>
      <c r="E149" s="12"/>
      <c r="F149" s="12">
        <v>0</v>
      </c>
      <c r="G149" s="12">
        <v>0</v>
      </c>
      <c r="H149" s="12"/>
      <c r="I149" s="25">
        <v>4</v>
      </c>
      <c r="J149" s="12">
        <v>0</v>
      </c>
      <c r="K149" s="15" t="s">
        <v>135</v>
      </c>
      <c r="L149" s="17"/>
      <c r="M149" s="12">
        <v>1</v>
      </c>
      <c r="N149" s="12">
        <v>0</v>
      </c>
      <c r="O149" s="12"/>
      <c r="P149" s="12">
        <v>2</v>
      </c>
      <c r="Q149" s="12">
        <v>0</v>
      </c>
    </row>
    <row r="150" spans="1:17" ht="12.75">
      <c r="A150" s="17"/>
      <c r="B150" s="17"/>
      <c r="C150" s="9"/>
      <c r="D150" s="12"/>
      <c r="E150" s="12"/>
      <c r="F150" s="12"/>
      <c r="G150" s="12"/>
      <c r="H150" s="12"/>
      <c r="I150" s="25"/>
      <c r="J150" s="12"/>
      <c r="K150" s="17"/>
      <c r="L150" s="17"/>
      <c r="M150" s="12"/>
      <c r="N150" s="12"/>
      <c r="O150" s="12"/>
      <c r="P150" s="12"/>
      <c r="Q150" s="12"/>
    </row>
    <row r="151" spans="1:17" ht="12.75">
      <c r="A151" s="1" t="s">
        <v>35</v>
      </c>
      <c r="B151" s="1"/>
      <c r="C151" s="16">
        <f>SUM(C152:C153)</f>
        <v>3887</v>
      </c>
      <c r="D151" s="16">
        <f>SUM(D152:D153)</f>
        <v>1</v>
      </c>
      <c r="E151" s="16"/>
      <c r="F151" s="16">
        <f>SUM(F152:F153)</f>
        <v>3898</v>
      </c>
      <c r="G151" s="16">
        <v>4</v>
      </c>
      <c r="H151" s="16"/>
      <c r="I151" s="24">
        <f>SUM(I152:I153)</f>
        <v>4401</v>
      </c>
      <c r="J151" s="16">
        <v>1</v>
      </c>
      <c r="K151" s="1" t="s">
        <v>35</v>
      </c>
      <c r="L151" s="1"/>
      <c r="M151" s="16">
        <f>SUM(M152:M153)</f>
        <v>4303</v>
      </c>
      <c r="N151" s="16">
        <v>1</v>
      </c>
      <c r="O151" s="16"/>
      <c r="P151" s="16">
        <f>SUM(P152:P153)</f>
        <v>3832</v>
      </c>
      <c r="Q151" s="16">
        <v>1</v>
      </c>
    </row>
    <row r="152" spans="1:17" ht="12.75">
      <c r="A152" s="15" t="s">
        <v>36</v>
      </c>
      <c r="B152" s="15"/>
      <c r="C152" s="9">
        <v>1950</v>
      </c>
      <c r="D152" s="12">
        <v>1</v>
      </c>
      <c r="E152" s="12"/>
      <c r="F152" s="12">
        <v>1950</v>
      </c>
      <c r="G152" s="12">
        <v>3</v>
      </c>
      <c r="H152" s="12"/>
      <c r="I152" s="25">
        <v>2150</v>
      </c>
      <c r="J152" s="12">
        <v>1</v>
      </c>
      <c r="K152" s="15" t="s">
        <v>36</v>
      </c>
      <c r="L152" s="15"/>
      <c r="M152" s="12">
        <v>2229</v>
      </c>
      <c r="N152" s="12">
        <v>1</v>
      </c>
      <c r="O152" s="12"/>
      <c r="P152" s="12">
        <v>2052</v>
      </c>
      <c r="Q152" s="12">
        <v>1</v>
      </c>
    </row>
    <row r="153" spans="1:17" ht="12.75">
      <c r="A153" s="15" t="s">
        <v>35</v>
      </c>
      <c r="B153" s="15"/>
      <c r="C153" s="9">
        <v>1937</v>
      </c>
      <c r="D153" s="12">
        <v>0</v>
      </c>
      <c r="E153" s="12"/>
      <c r="F153" s="12">
        <v>1948</v>
      </c>
      <c r="G153" s="12">
        <v>1</v>
      </c>
      <c r="H153" s="12"/>
      <c r="I153" s="25">
        <v>2251</v>
      </c>
      <c r="J153" s="12">
        <v>0</v>
      </c>
      <c r="K153" s="15" t="s">
        <v>35</v>
      </c>
      <c r="L153" s="15"/>
      <c r="M153" s="12">
        <v>2074</v>
      </c>
      <c r="N153" s="12">
        <v>0</v>
      </c>
      <c r="O153" s="12"/>
      <c r="P153" s="12">
        <v>1780</v>
      </c>
      <c r="Q153" s="12">
        <v>0</v>
      </c>
    </row>
    <row r="154" spans="1:17" ht="12.75">
      <c r="A154" s="15"/>
      <c r="B154" s="15"/>
      <c r="C154" s="9"/>
      <c r="D154" s="12"/>
      <c r="E154" s="12"/>
      <c r="F154" s="12"/>
      <c r="G154" s="12"/>
      <c r="H154" s="12"/>
      <c r="I154" s="25"/>
      <c r="J154" s="12"/>
      <c r="K154" s="15"/>
      <c r="L154" s="15"/>
      <c r="M154" s="12"/>
      <c r="N154" s="12"/>
      <c r="O154" s="12"/>
      <c r="P154" s="12"/>
      <c r="Q154" s="12"/>
    </row>
    <row r="155" spans="1:17" ht="12.75">
      <c r="A155" s="14" t="s">
        <v>63</v>
      </c>
      <c r="B155" s="14"/>
      <c r="C155" s="16">
        <f>SUM(C156:C163)</f>
        <v>2415</v>
      </c>
      <c r="D155" s="16">
        <f>SUM(D156:D163)</f>
        <v>7</v>
      </c>
      <c r="E155" s="16"/>
      <c r="F155" s="16">
        <f>SUM(F156:F163)</f>
        <v>2422</v>
      </c>
      <c r="G155" s="16">
        <v>20</v>
      </c>
      <c r="H155" s="16"/>
      <c r="I155" s="24">
        <f>SUM(I156:I163)</f>
        <v>2437</v>
      </c>
      <c r="J155" s="16">
        <v>6</v>
      </c>
      <c r="K155" s="14" t="s">
        <v>63</v>
      </c>
      <c r="L155" s="14"/>
      <c r="M155" s="16">
        <f>SUM(M156:M163)</f>
        <v>2286</v>
      </c>
      <c r="N155" s="16">
        <v>3</v>
      </c>
      <c r="O155" s="16"/>
      <c r="P155" s="16">
        <f>SUM(P156:P163)</f>
        <v>2051</v>
      </c>
      <c r="Q155" s="16">
        <v>7</v>
      </c>
    </row>
    <row r="156" spans="1:17" ht="12.75">
      <c r="A156" s="15" t="s">
        <v>64</v>
      </c>
      <c r="B156" s="15"/>
      <c r="C156" s="9">
        <v>173</v>
      </c>
      <c r="D156" s="12">
        <v>0</v>
      </c>
      <c r="E156" s="12"/>
      <c r="F156" s="12">
        <v>207</v>
      </c>
      <c r="G156" s="12">
        <v>0</v>
      </c>
      <c r="H156" s="12"/>
      <c r="I156" s="25">
        <v>221</v>
      </c>
      <c r="J156" s="12">
        <v>2</v>
      </c>
      <c r="K156" s="15" t="s">
        <v>64</v>
      </c>
      <c r="L156" s="15"/>
      <c r="M156" s="12">
        <v>301</v>
      </c>
      <c r="N156" s="12">
        <v>0</v>
      </c>
      <c r="O156" s="12"/>
      <c r="P156" s="12">
        <v>245</v>
      </c>
      <c r="Q156" s="12">
        <v>0</v>
      </c>
    </row>
    <row r="157" spans="1:17" ht="12.75">
      <c r="A157" s="15" t="s">
        <v>65</v>
      </c>
      <c r="B157" s="15"/>
      <c r="C157" s="9">
        <v>1229</v>
      </c>
      <c r="D157" s="12">
        <v>3</v>
      </c>
      <c r="E157" s="12"/>
      <c r="F157" s="12">
        <v>1210</v>
      </c>
      <c r="G157" s="12">
        <v>13</v>
      </c>
      <c r="H157" s="12"/>
      <c r="I157" s="25">
        <v>1314</v>
      </c>
      <c r="J157" s="12">
        <v>1</v>
      </c>
      <c r="K157" s="15" t="s">
        <v>65</v>
      </c>
      <c r="L157" s="15"/>
      <c r="M157" s="12">
        <v>1139</v>
      </c>
      <c r="N157" s="12">
        <v>1</v>
      </c>
      <c r="O157" s="12"/>
      <c r="P157" s="12">
        <v>994</v>
      </c>
      <c r="Q157" s="12">
        <v>7</v>
      </c>
    </row>
    <row r="158" spans="1:17" ht="12.75">
      <c r="A158" s="15" t="s">
        <v>66</v>
      </c>
      <c r="B158" s="15"/>
      <c r="C158" s="9">
        <v>16</v>
      </c>
      <c r="D158" s="12">
        <v>0</v>
      </c>
      <c r="E158" s="12"/>
      <c r="F158" s="12">
        <v>16</v>
      </c>
      <c r="G158" s="12">
        <v>0</v>
      </c>
      <c r="H158" s="12"/>
      <c r="I158" s="25">
        <v>0</v>
      </c>
      <c r="J158" s="12">
        <v>0</v>
      </c>
      <c r="K158" s="15" t="s">
        <v>66</v>
      </c>
      <c r="L158" s="15"/>
      <c r="M158" s="12">
        <v>0</v>
      </c>
      <c r="N158" s="12">
        <v>0</v>
      </c>
      <c r="O158" s="12"/>
      <c r="P158" s="12">
        <v>0</v>
      </c>
      <c r="Q158" s="12">
        <v>0</v>
      </c>
    </row>
    <row r="159" spans="1:17" s="14" customFormat="1" ht="12.75">
      <c r="A159" s="15" t="s">
        <v>63</v>
      </c>
      <c r="B159" s="15"/>
      <c r="C159" s="9">
        <v>289</v>
      </c>
      <c r="D159" s="12">
        <v>0</v>
      </c>
      <c r="E159" s="12"/>
      <c r="F159" s="12">
        <v>309</v>
      </c>
      <c r="G159" s="12">
        <v>0</v>
      </c>
      <c r="H159" s="12"/>
      <c r="I159" s="25">
        <v>278</v>
      </c>
      <c r="J159" s="12">
        <v>0</v>
      </c>
      <c r="K159" s="15" t="s">
        <v>63</v>
      </c>
      <c r="L159" s="15"/>
      <c r="M159" s="12">
        <v>307</v>
      </c>
      <c r="N159" s="12">
        <v>1</v>
      </c>
      <c r="O159" s="12"/>
      <c r="P159" s="12">
        <v>304</v>
      </c>
      <c r="Q159" s="12">
        <v>0</v>
      </c>
    </row>
    <row r="160" spans="1:17" ht="12.75">
      <c r="A160" s="15" t="s">
        <v>67</v>
      </c>
      <c r="B160" s="15"/>
      <c r="C160" s="9">
        <v>708</v>
      </c>
      <c r="D160" s="12">
        <v>4</v>
      </c>
      <c r="E160" s="12"/>
      <c r="F160" s="12">
        <v>680</v>
      </c>
      <c r="G160" s="12">
        <v>7</v>
      </c>
      <c r="H160" s="12"/>
      <c r="I160" s="25">
        <v>624</v>
      </c>
      <c r="J160" s="12">
        <v>3</v>
      </c>
      <c r="K160" s="15" t="s">
        <v>67</v>
      </c>
      <c r="L160" s="15"/>
      <c r="M160" s="12">
        <v>539</v>
      </c>
      <c r="N160" s="12">
        <v>1</v>
      </c>
      <c r="O160" s="12"/>
      <c r="P160" s="12">
        <v>508</v>
      </c>
      <c r="Q160" s="12">
        <v>0</v>
      </c>
    </row>
    <row r="161" spans="1:17" ht="12.75">
      <c r="A161" s="15" t="s">
        <v>68</v>
      </c>
      <c r="B161" s="15"/>
      <c r="C161" s="9">
        <v>0</v>
      </c>
      <c r="D161" s="12">
        <v>0</v>
      </c>
      <c r="E161" s="12"/>
      <c r="F161" s="12">
        <v>0</v>
      </c>
      <c r="G161" s="12">
        <v>0</v>
      </c>
      <c r="H161" s="12"/>
      <c r="I161" s="25">
        <v>0</v>
      </c>
      <c r="J161" s="12">
        <v>0</v>
      </c>
      <c r="K161" s="15" t="s">
        <v>68</v>
      </c>
      <c r="L161" s="15"/>
      <c r="M161" s="12">
        <v>0</v>
      </c>
      <c r="N161" s="12">
        <v>0</v>
      </c>
      <c r="O161" s="12"/>
      <c r="P161" s="12">
        <v>0</v>
      </c>
      <c r="Q161" s="12">
        <v>0</v>
      </c>
    </row>
    <row r="162" spans="1:17" ht="12.75">
      <c r="A162" s="15" t="s">
        <v>69</v>
      </c>
      <c r="B162" s="15"/>
      <c r="C162" s="9">
        <v>0</v>
      </c>
      <c r="D162" s="12">
        <v>0</v>
      </c>
      <c r="E162" s="12"/>
      <c r="F162" s="12">
        <v>0</v>
      </c>
      <c r="G162" s="12">
        <v>0</v>
      </c>
      <c r="H162" s="12"/>
      <c r="I162" s="25">
        <v>0</v>
      </c>
      <c r="J162" s="12">
        <v>0</v>
      </c>
      <c r="K162" s="15" t="s">
        <v>69</v>
      </c>
      <c r="L162" s="15"/>
      <c r="M162" s="12">
        <v>0</v>
      </c>
      <c r="N162" s="12">
        <v>0</v>
      </c>
      <c r="O162" s="12"/>
      <c r="P162" s="12">
        <v>0</v>
      </c>
      <c r="Q162" s="12">
        <v>0</v>
      </c>
    </row>
    <row r="163" spans="1:17" ht="12.75">
      <c r="A163" s="15" t="s">
        <v>70</v>
      </c>
      <c r="B163" s="15"/>
      <c r="C163" s="9">
        <v>0</v>
      </c>
      <c r="D163" s="12">
        <v>0</v>
      </c>
      <c r="E163" s="12"/>
      <c r="F163" s="12">
        <v>0</v>
      </c>
      <c r="G163" s="12">
        <v>0</v>
      </c>
      <c r="H163" s="12"/>
      <c r="I163" s="25">
        <v>0</v>
      </c>
      <c r="J163" s="12">
        <v>0</v>
      </c>
      <c r="K163" s="15" t="s">
        <v>70</v>
      </c>
      <c r="L163" s="15"/>
      <c r="M163" s="12">
        <v>0</v>
      </c>
      <c r="N163" s="12">
        <v>0</v>
      </c>
      <c r="O163" s="12"/>
      <c r="P163" s="12">
        <v>0</v>
      </c>
      <c r="Q163" s="12">
        <v>0</v>
      </c>
    </row>
    <row r="164" spans="1:17" s="14" customFormat="1" ht="12.75">
      <c r="A164" s="15"/>
      <c r="B164" s="15"/>
      <c r="C164" s="9"/>
      <c r="D164" s="12"/>
      <c r="E164" s="12"/>
      <c r="F164" s="12"/>
      <c r="G164" s="12"/>
      <c r="H164" s="12"/>
      <c r="I164" s="25"/>
      <c r="J164" s="12"/>
      <c r="K164" s="15"/>
      <c r="L164" s="15"/>
      <c r="M164" s="12"/>
      <c r="N164" s="12"/>
      <c r="O164" s="12"/>
      <c r="P164" s="12"/>
      <c r="Q164" s="12"/>
    </row>
    <row r="165" spans="1:17" ht="12.75">
      <c r="A165" s="14" t="s">
        <v>122</v>
      </c>
      <c r="B165" s="14"/>
      <c r="C165" s="16">
        <v>0</v>
      </c>
      <c r="D165" s="16">
        <v>0</v>
      </c>
      <c r="E165" s="22"/>
      <c r="F165" s="16">
        <v>3</v>
      </c>
      <c r="G165" s="16">
        <v>0</v>
      </c>
      <c r="H165" s="16"/>
      <c r="I165" s="24">
        <v>1</v>
      </c>
      <c r="J165" s="16">
        <v>0</v>
      </c>
      <c r="K165" s="14" t="s">
        <v>122</v>
      </c>
      <c r="L165" s="14"/>
      <c r="M165" s="16">
        <v>1</v>
      </c>
      <c r="N165" s="16">
        <v>0</v>
      </c>
      <c r="O165" s="16"/>
      <c r="P165" s="16">
        <v>0</v>
      </c>
      <c r="Q165" s="16">
        <v>0</v>
      </c>
    </row>
    <row r="166" spans="1:17" ht="12.75">
      <c r="A166" s="15" t="s">
        <v>123</v>
      </c>
      <c r="B166" s="15"/>
      <c r="C166" s="9">
        <v>0</v>
      </c>
      <c r="D166" s="12">
        <v>0</v>
      </c>
      <c r="E166" s="12"/>
      <c r="F166" s="12">
        <v>30</v>
      </c>
      <c r="G166" s="12">
        <v>0</v>
      </c>
      <c r="H166" s="12"/>
      <c r="I166" s="25">
        <v>1</v>
      </c>
      <c r="J166" s="12">
        <v>0</v>
      </c>
      <c r="K166" s="15" t="s">
        <v>123</v>
      </c>
      <c r="L166" s="15"/>
      <c r="M166" s="12">
        <v>0</v>
      </c>
      <c r="N166" s="12">
        <v>0</v>
      </c>
      <c r="O166" s="12"/>
      <c r="P166" s="12">
        <v>0</v>
      </c>
      <c r="Q166" s="12">
        <v>0</v>
      </c>
    </row>
    <row r="167" spans="1:17" ht="12.75">
      <c r="A167" s="15" t="s">
        <v>124</v>
      </c>
      <c r="B167" s="15"/>
      <c r="C167" s="9">
        <v>0</v>
      </c>
      <c r="D167" s="12">
        <v>0</v>
      </c>
      <c r="E167" s="12"/>
      <c r="F167" s="12">
        <v>0</v>
      </c>
      <c r="G167" s="12">
        <v>0</v>
      </c>
      <c r="H167" s="12"/>
      <c r="I167" s="25">
        <v>0</v>
      </c>
      <c r="J167" s="12">
        <v>0</v>
      </c>
      <c r="K167" s="15" t="s">
        <v>124</v>
      </c>
      <c r="L167" s="15"/>
      <c r="M167" s="12">
        <v>0</v>
      </c>
      <c r="N167" s="12">
        <v>0</v>
      </c>
      <c r="O167" s="12"/>
      <c r="P167" s="12">
        <v>0</v>
      </c>
      <c r="Q167" s="12">
        <v>0</v>
      </c>
    </row>
    <row r="168" spans="1:17" ht="12.75">
      <c r="A168" s="15" t="s">
        <v>125</v>
      </c>
      <c r="B168" s="15"/>
      <c r="C168" s="9">
        <v>0</v>
      </c>
      <c r="D168" s="12">
        <v>0</v>
      </c>
      <c r="E168" s="12"/>
      <c r="F168" s="12">
        <v>0</v>
      </c>
      <c r="G168" s="12">
        <v>0</v>
      </c>
      <c r="H168" s="12"/>
      <c r="I168" s="25">
        <v>0</v>
      </c>
      <c r="J168" s="12">
        <v>0</v>
      </c>
      <c r="K168" s="15" t="s">
        <v>125</v>
      </c>
      <c r="L168" s="15"/>
      <c r="M168" s="12">
        <v>1</v>
      </c>
      <c r="N168" s="12">
        <v>0</v>
      </c>
      <c r="O168" s="12"/>
      <c r="P168" s="12">
        <v>0</v>
      </c>
      <c r="Q168" s="12">
        <v>0</v>
      </c>
    </row>
    <row r="169" spans="1:17" ht="12.75">
      <c r="A169" s="15"/>
      <c r="B169" s="15"/>
      <c r="C169" s="9"/>
      <c r="D169" s="12"/>
      <c r="E169" s="12"/>
      <c r="F169" s="12"/>
      <c r="G169" s="12"/>
      <c r="H169" s="12"/>
      <c r="I169" s="25"/>
      <c r="J169" s="12"/>
      <c r="K169" s="15"/>
      <c r="L169" s="15"/>
      <c r="M169" s="12"/>
      <c r="N169" s="12"/>
      <c r="O169" s="12"/>
      <c r="P169" s="12"/>
      <c r="Q169" s="12"/>
    </row>
    <row r="170" spans="1:17" ht="12.75">
      <c r="A170" s="14" t="s">
        <v>90</v>
      </c>
      <c r="B170" s="14"/>
      <c r="C170" s="16">
        <f>SUM(C171:C183)</f>
        <v>4198</v>
      </c>
      <c r="D170" s="16">
        <f>SUM(D171:D183)</f>
        <v>8</v>
      </c>
      <c r="E170" s="22"/>
      <c r="F170" s="16">
        <f>SUM(F171:F183)</f>
        <v>4298</v>
      </c>
      <c r="G170" s="16">
        <v>7</v>
      </c>
      <c r="H170" s="16"/>
      <c r="I170" s="24">
        <f>SUM(I171:I183)</f>
        <v>4292</v>
      </c>
      <c r="J170" s="16">
        <v>0</v>
      </c>
      <c r="K170" s="14" t="s">
        <v>90</v>
      </c>
      <c r="L170" s="14"/>
      <c r="M170" s="16">
        <f>SUM(M171:M183)</f>
        <v>4198</v>
      </c>
      <c r="N170" s="16">
        <v>4</v>
      </c>
      <c r="O170" s="16"/>
      <c r="P170" s="16">
        <f>SUM(P171:P183)</f>
        <v>4008</v>
      </c>
      <c r="Q170" s="16">
        <v>2</v>
      </c>
    </row>
    <row r="171" spans="1:17" ht="12.75">
      <c r="A171" s="15" t="s">
        <v>91</v>
      </c>
      <c r="B171" s="15"/>
      <c r="C171" s="9">
        <v>0</v>
      </c>
      <c r="D171" s="12">
        <v>0</v>
      </c>
      <c r="E171" s="12"/>
      <c r="F171" s="12">
        <v>0</v>
      </c>
      <c r="G171" s="12">
        <v>0</v>
      </c>
      <c r="H171" s="12"/>
      <c r="I171" s="25">
        <v>0</v>
      </c>
      <c r="J171" s="12">
        <v>0</v>
      </c>
      <c r="K171" s="15" t="s">
        <v>91</v>
      </c>
      <c r="L171" s="15"/>
      <c r="M171" s="12">
        <v>0</v>
      </c>
      <c r="N171" s="12">
        <v>0</v>
      </c>
      <c r="O171" s="12"/>
      <c r="P171" s="12">
        <v>0</v>
      </c>
      <c r="Q171" s="12">
        <v>0</v>
      </c>
    </row>
    <row r="172" spans="1:17" ht="12.75">
      <c r="A172" s="15" t="s">
        <v>92</v>
      </c>
      <c r="B172" s="15"/>
      <c r="C172" s="9">
        <v>4</v>
      </c>
      <c r="D172" s="12">
        <v>0</v>
      </c>
      <c r="E172" s="12"/>
      <c r="F172" s="12">
        <v>4</v>
      </c>
      <c r="G172" s="12">
        <v>0</v>
      </c>
      <c r="H172" s="12"/>
      <c r="I172" s="25">
        <v>8</v>
      </c>
      <c r="J172" s="12">
        <v>0</v>
      </c>
      <c r="K172" s="15" t="s">
        <v>92</v>
      </c>
      <c r="L172" s="15"/>
      <c r="M172" s="12">
        <v>6</v>
      </c>
      <c r="N172" s="12">
        <v>0</v>
      </c>
      <c r="O172" s="12"/>
      <c r="P172" s="12">
        <v>11</v>
      </c>
      <c r="Q172" s="12">
        <v>0</v>
      </c>
    </row>
    <row r="173" spans="1:17" ht="12.75">
      <c r="A173" s="15" t="s">
        <v>90</v>
      </c>
      <c r="B173" s="15"/>
      <c r="C173" s="9">
        <v>1570</v>
      </c>
      <c r="D173" s="12">
        <v>5</v>
      </c>
      <c r="E173" s="12"/>
      <c r="F173" s="12">
        <v>1796</v>
      </c>
      <c r="G173" s="12">
        <v>5</v>
      </c>
      <c r="H173" s="12"/>
      <c r="I173" s="25">
        <v>1942</v>
      </c>
      <c r="J173" s="12">
        <v>0</v>
      </c>
      <c r="K173" s="15" t="s">
        <v>90</v>
      </c>
      <c r="L173" s="15"/>
      <c r="M173" s="12">
        <v>2094</v>
      </c>
      <c r="N173" s="12">
        <v>4</v>
      </c>
      <c r="O173" s="12"/>
      <c r="P173" s="12">
        <v>1948</v>
      </c>
      <c r="Q173" s="12">
        <v>2</v>
      </c>
    </row>
    <row r="174" spans="1:17" s="14" customFormat="1" ht="12.75">
      <c r="A174" s="15" t="s">
        <v>93</v>
      </c>
      <c r="B174" s="15"/>
      <c r="C174" s="9">
        <v>26</v>
      </c>
      <c r="D174" s="12">
        <v>0</v>
      </c>
      <c r="E174" s="12"/>
      <c r="F174" s="12">
        <v>2</v>
      </c>
      <c r="G174" s="12">
        <v>0</v>
      </c>
      <c r="H174" s="12"/>
      <c r="I174" s="25">
        <v>0</v>
      </c>
      <c r="J174" s="12">
        <v>0</v>
      </c>
      <c r="K174" s="15" t="s">
        <v>93</v>
      </c>
      <c r="L174" s="15"/>
      <c r="M174" s="12">
        <v>0</v>
      </c>
      <c r="N174" s="12">
        <v>0</v>
      </c>
      <c r="O174" s="12"/>
      <c r="P174" s="12">
        <v>0</v>
      </c>
      <c r="Q174" s="12">
        <v>0</v>
      </c>
    </row>
    <row r="175" spans="1:17" ht="12.75">
      <c r="A175" s="15" t="s">
        <v>94</v>
      </c>
      <c r="B175" s="15"/>
      <c r="C175" s="9">
        <v>2</v>
      </c>
      <c r="D175" s="12">
        <v>0</v>
      </c>
      <c r="E175" s="12"/>
      <c r="F175" s="12">
        <v>7</v>
      </c>
      <c r="G175" s="12">
        <v>0</v>
      </c>
      <c r="H175" s="12"/>
      <c r="I175" s="25">
        <v>1</v>
      </c>
      <c r="J175" s="12">
        <v>0</v>
      </c>
      <c r="K175" s="15" t="s">
        <v>94</v>
      </c>
      <c r="L175" s="15"/>
      <c r="M175" s="12">
        <v>2</v>
      </c>
      <c r="N175" s="12">
        <v>0</v>
      </c>
      <c r="O175" s="12"/>
      <c r="P175" s="12">
        <v>0</v>
      </c>
      <c r="Q175" s="12">
        <v>0</v>
      </c>
    </row>
    <row r="176" spans="1:17" ht="12.75">
      <c r="A176" s="45"/>
      <c r="B176" s="45"/>
      <c r="C176" s="58">
        <v>2006</v>
      </c>
      <c r="D176" s="58"/>
      <c r="E176" s="33"/>
      <c r="F176" s="58">
        <v>2005</v>
      </c>
      <c r="G176" s="58"/>
      <c r="H176" s="33"/>
      <c r="I176" s="58">
        <v>2004</v>
      </c>
      <c r="J176" s="58"/>
      <c r="K176" s="33"/>
      <c r="L176" s="33"/>
      <c r="M176" s="58">
        <v>2003</v>
      </c>
      <c r="N176" s="58"/>
      <c r="O176" s="33"/>
      <c r="P176" s="58">
        <v>2002</v>
      </c>
      <c r="Q176" s="58"/>
    </row>
    <row r="177" spans="1:17" ht="12.75">
      <c r="A177" s="46"/>
      <c r="B177" s="46"/>
      <c r="C177" s="47"/>
      <c r="D177" s="33"/>
      <c r="E177" s="33"/>
      <c r="F177" s="47"/>
      <c r="G177" s="33"/>
      <c r="H177" s="33"/>
      <c r="I177" s="47"/>
      <c r="J177" s="33"/>
      <c r="K177" s="46"/>
      <c r="L177" s="46"/>
      <c r="M177" s="47"/>
      <c r="N177" s="33"/>
      <c r="O177" s="33"/>
      <c r="P177" s="47"/>
      <c r="Q177" s="33"/>
    </row>
    <row r="178" spans="1:17" ht="38.25">
      <c r="A178" s="6" t="s">
        <v>110</v>
      </c>
      <c r="B178" s="6"/>
      <c r="C178" s="10" t="s">
        <v>2</v>
      </c>
      <c r="D178" s="13" t="s">
        <v>3</v>
      </c>
      <c r="E178" s="13"/>
      <c r="F178" s="10" t="s">
        <v>2</v>
      </c>
      <c r="G178" s="13" t="s">
        <v>3</v>
      </c>
      <c r="H178" s="13"/>
      <c r="I178" s="10" t="s">
        <v>2</v>
      </c>
      <c r="J178" s="13" t="s">
        <v>3</v>
      </c>
      <c r="K178" s="6" t="s">
        <v>110</v>
      </c>
      <c r="L178" s="6"/>
      <c r="M178" s="10" t="s">
        <v>2</v>
      </c>
      <c r="N178" s="13" t="s">
        <v>3</v>
      </c>
      <c r="O178" s="13"/>
      <c r="P178" s="10" t="s">
        <v>2</v>
      </c>
      <c r="Q178" s="13" t="s">
        <v>3</v>
      </c>
    </row>
    <row r="179" spans="1:17" ht="12.75">
      <c r="A179" s="6"/>
      <c r="B179" s="6"/>
      <c r="C179" s="10"/>
      <c r="D179" s="13"/>
      <c r="E179" s="13"/>
      <c r="F179" s="10"/>
      <c r="G179" s="13"/>
      <c r="H179" s="13"/>
      <c r="I179" s="10"/>
      <c r="J179" s="13"/>
      <c r="K179" s="6"/>
      <c r="L179" s="6"/>
      <c r="M179" s="10"/>
      <c r="N179" s="13"/>
      <c r="O179" s="13"/>
      <c r="P179" s="10"/>
      <c r="Q179" s="13"/>
    </row>
    <row r="180" spans="1:17" ht="12.75">
      <c r="A180" s="48" t="s">
        <v>161</v>
      </c>
      <c r="B180" s="6"/>
      <c r="C180" s="10"/>
      <c r="D180" s="13"/>
      <c r="E180" s="13"/>
      <c r="F180" s="10"/>
      <c r="G180" s="13"/>
      <c r="H180" s="13"/>
      <c r="I180" s="10"/>
      <c r="J180" s="13"/>
      <c r="K180" s="6"/>
      <c r="L180" s="6"/>
      <c r="M180" s="10"/>
      <c r="N180" s="13"/>
      <c r="O180" s="13"/>
      <c r="P180" s="10"/>
      <c r="Q180" s="13"/>
    </row>
    <row r="181" spans="1:17" ht="12.75">
      <c r="A181" s="15" t="s">
        <v>128</v>
      </c>
      <c r="B181" s="15"/>
      <c r="C181" s="9">
        <v>8</v>
      </c>
      <c r="D181" s="12">
        <v>0</v>
      </c>
      <c r="E181" s="12"/>
      <c r="F181" s="12">
        <v>4</v>
      </c>
      <c r="G181" s="12">
        <v>0</v>
      </c>
      <c r="H181" s="12"/>
      <c r="I181" s="25">
        <v>4</v>
      </c>
      <c r="J181" s="12">
        <v>0</v>
      </c>
      <c r="K181" s="15" t="s">
        <v>128</v>
      </c>
      <c r="L181" s="15"/>
      <c r="M181" s="12">
        <v>0</v>
      </c>
      <c r="N181" s="12">
        <v>0</v>
      </c>
      <c r="O181" s="12"/>
      <c r="P181" s="12">
        <v>0</v>
      </c>
      <c r="Q181" s="12">
        <v>0</v>
      </c>
    </row>
    <row r="182" spans="1:17" ht="12.75">
      <c r="A182" s="15" t="s">
        <v>96</v>
      </c>
      <c r="B182" s="15"/>
      <c r="C182" s="9">
        <v>170</v>
      </c>
      <c r="D182" s="12">
        <v>1</v>
      </c>
      <c r="E182" s="12"/>
      <c r="F182" s="12">
        <v>125</v>
      </c>
      <c r="G182" s="12">
        <v>0</v>
      </c>
      <c r="H182" s="12"/>
      <c r="I182" s="25">
        <v>133</v>
      </c>
      <c r="J182" s="12">
        <v>0</v>
      </c>
      <c r="K182" s="15" t="s">
        <v>96</v>
      </c>
      <c r="L182" s="15"/>
      <c r="M182" s="12">
        <v>75</v>
      </c>
      <c r="N182" s="12">
        <v>0</v>
      </c>
      <c r="O182" s="12"/>
      <c r="P182" s="12">
        <v>47</v>
      </c>
      <c r="Q182" s="12">
        <v>0</v>
      </c>
    </row>
    <row r="183" spans="1:17" ht="12.75">
      <c r="A183" s="15" t="s">
        <v>95</v>
      </c>
      <c r="B183" s="15"/>
      <c r="C183" s="9">
        <v>412</v>
      </c>
      <c r="D183" s="12">
        <v>2</v>
      </c>
      <c r="E183" s="12"/>
      <c r="F183" s="12">
        <v>355</v>
      </c>
      <c r="G183" s="12">
        <v>2</v>
      </c>
      <c r="H183" s="12"/>
      <c r="I183" s="25">
        <v>200</v>
      </c>
      <c r="J183" s="12">
        <v>0</v>
      </c>
      <c r="K183" s="15" t="s">
        <v>95</v>
      </c>
      <c r="L183" s="15"/>
      <c r="M183" s="12">
        <v>18</v>
      </c>
      <c r="N183" s="12">
        <v>0</v>
      </c>
      <c r="O183" s="12"/>
      <c r="P183" s="12">
        <v>0</v>
      </c>
      <c r="Q183" s="12">
        <v>0</v>
      </c>
    </row>
    <row r="184" spans="1:17" s="1" customFormat="1" ht="12.75">
      <c r="A184" s="15"/>
      <c r="B184" s="15"/>
      <c r="C184" s="9"/>
      <c r="D184" s="12"/>
      <c r="E184" s="12"/>
      <c r="F184" s="12"/>
      <c r="G184" s="12"/>
      <c r="H184" s="12"/>
      <c r="I184" s="25"/>
      <c r="J184" s="12"/>
      <c r="K184" s="15"/>
      <c r="L184" s="15"/>
      <c r="M184" s="12"/>
      <c r="N184" s="12"/>
      <c r="O184" s="12"/>
      <c r="P184" s="12"/>
      <c r="Q184" s="12"/>
    </row>
    <row r="185" spans="1:17" ht="12.75">
      <c r="A185" s="14" t="s">
        <v>97</v>
      </c>
      <c r="B185" s="14"/>
      <c r="C185" s="16">
        <f>SUM(C186:C188)</f>
        <v>5</v>
      </c>
      <c r="D185" s="16">
        <v>0</v>
      </c>
      <c r="E185" s="22"/>
      <c r="F185" s="16">
        <v>0</v>
      </c>
      <c r="G185" s="16">
        <v>0</v>
      </c>
      <c r="H185" s="16"/>
      <c r="I185" s="24">
        <v>1</v>
      </c>
      <c r="J185" s="16">
        <v>0</v>
      </c>
      <c r="K185" s="14" t="s">
        <v>97</v>
      </c>
      <c r="L185" s="14"/>
      <c r="M185" s="16">
        <v>0</v>
      </c>
      <c r="N185" s="16">
        <v>0</v>
      </c>
      <c r="O185" s="16"/>
      <c r="P185" s="16">
        <v>0</v>
      </c>
      <c r="Q185" s="16">
        <v>0</v>
      </c>
    </row>
    <row r="186" spans="1:17" ht="12.75">
      <c r="A186" s="15" t="s">
        <v>98</v>
      </c>
      <c r="B186" s="15"/>
      <c r="C186" s="9">
        <v>0</v>
      </c>
      <c r="D186" s="12">
        <v>0</v>
      </c>
      <c r="E186" s="12"/>
      <c r="F186" s="12">
        <v>0</v>
      </c>
      <c r="G186" s="12">
        <v>0</v>
      </c>
      <c r="H186" s="12"/>
      <c r="I186" s="25">
        <v>0</v>
      </c>
      <c r="J186" s="12">
        <v>0</v>
      </c>
      <c r="K186" s="15" t="s">
        <v>98</v>
      </c>
      <c r="L186" s="15"/>
      <c r="M186" s="12">
        <v>0</v>
      </c>
      <c r="N186" s="12">
        <v>0</v>
      </c>
      <c r="O186" s="12"/>
      <c r="P186" s="12">
        <v>0</v>
      </c>
      <c r="Q186" s="12">
        <v>0</v>
      </c>
    </row>
    <row r="187" spans="1:17" ht="12.75">
      <c r="A187" s="15" t="s">
        <v>99</v>
      </c>
      <c r="B187" s="15"/>
      <c r="C187" s="9">
        <v>2</v>
      </c>
      <c r="D187" s="12">
        <v>0</v>
      </c>
      <c r="E187" s="12"/>
      <c r="F187" s="12">
        <v>0</v>
      </c>
      <c r="G187" s="12">
        <v>0</v>
      </c>
      <c r="H187" s="12"/>
      <c r="I187" s="25">
        <v>1</v>
      </c>
      <c r="J187" s="12">
        <v>0</v>
      </c>
      <c r="K187" s="15" t="s">
        <v>99</v>
      </c>
      <c r="L187" s="15"/>
      <c r="M187" s="12">
        <v>0</v>
      </c>
      <c r="N187" s="12">
        <v>0</v>
      </c>
      <c r="O187" s="12"/>
      <c r="P187" s="12">
        <v>0</v>
      </c>
      <c r="Q187" s="12">
        <v>0</v>
      </c>
    </row>
    <row r="188" spans="1:17" ht="12.75">
      <c r="A188" s="15" t="s">
        <v>100</v>
      </c>
      <c r="B188" s="15"/>
      <c r="C188" s="9">
        <v>3</v>
      </c>
      <c r="D188" s="12">
        <v>0</v>
      </c>
      <c r="E188" s="12"/>
      <c r="F188" s="12">
        <v>0</v>
      </c>
      <c r="G188" s="12">
        <v>0</v>
      </c>
      <c r="H188" s="12"/>
      <c r="I188" s="25">
        <v>0</v>
      </c>
      <c r="J188" s="12">
        <v>0</v>
      </c>
      <c r="K188" s="15" t="s">
        <v>100</v>
      </c>
      <c r="L188" s="15"/>
      <c r="M188" s="12">
        <v>0</v>
      </c>
      <c r="N188" s="12">
        <v>0</v>
      </c>
      <c r="O188" s="12"/>
      <c r="P188" s="12">
        <v>0</v>
      </c>
      <c r="Q188" s="12">
        <v>0</v>
      </c>
    </row>
    <row r="189" spans="1:17" ht="12.75">
      <c r="A189" s="15"/>
      <c r="B189" s="15"/>
      <c r="C189" s="9"/>
      <c r="D189" s="12"/>
      <c r="E189" s="12"/>
      <c r="F189" s="12"/>
      <c r="G189" s="12"/>
      <c r="H189" s="12"/>
      <c r="I189" s="25"/>
      <c r="J189" s="12"/>
      <c r="K189" s="15"/>
      <c r="L189" s="15"/>
      <c r="M189" s="12"/>
      <c r="N189" s="12"/>
      <c r="O189" s="12"/>
      <c r="P189" s="12"/>
      <c r="Q189" s="12"/>
    </row>
    <row r="190" spans="1:17" ht="12.75">
      <c r="A190" s="14" t="s">
        <v>41</v>
      </c>
      <c r="B190" s="14"/>
      <c r="C190" s="16">
        <f>SUM(C191:C196)</f>
        <v>4849</v>
      </c>
      <c r="D190" s="16">
        <f>SUM(D191:D196)</f>
        <v>33</v>
      </c>
      <c r="E190" s="16"/>
      <c r="F190" s="16">
        <f>SUM(F191:F196)</f>
        <v>4889</v>
      </c>
      <c r="G190" s="16">
        <v>47</v>
      </c>
      <c r="H190" s="16"/>
      <c r="I190" s="24">
        <f>SUM(I191:I196)</f>
        <v>5009</v>
      </c>
      <c r="J190" s="16">
        <f>SUM(J191:J196)</f>
        <v>33</v>
      </c>
      <c r="K190" s="14" t="s">
        <v>41</v>
      </c>
      <c r="L190" s="14"/>
      <c r="M190" s="16">
        <f>SUM(M191:M196)</f>
        <v>4903</v>
      </c>
      <c r="N190" s="16">
        <f>SUM(N191:N196)</f>
        <v>24</v>
      </c>
      <c r="O190" s="16"/>
      <c r="P190" s="16">
        <f>SUM(P191:P196)</f>
        <v>4729</v>
      </c>
      <c r="Q190" s="16">
        <v>25</v>
      </c>
    </row>
    <row r="191" spans="1:17" ht="12.75">
      <c r="A191" s="15" t="s">
        <v>42</v>
      </c>
      <c r="B191" s="15"/>
      <c r="C191" s="9">
        <v>22</v>
      </c>
      <c r="D191" s="12">
        <v>10</v>
      </c>
      <c r="E191" s="12"/>
      <c r="F191" s="12">
        <v>18</v>
      </c>
      <c r="G191" s="12">
        <v>14</v>
      </c>
      <c r="H191" s="12"/>
      <c r="I191" s="25">
        <v>21</v>
      </c>
      <c r="J191" s="12">
        <v>14</v>
      </c>
      <c r="K191" s="15" t="s">
        <v>42</v>
      </c>
      <c r="L191" s="15"/>
      <c r="M191" s="12">
        <v>18</v>
      </c>
      <c r="N191" s="12">
        <v>10</v>
      </c>
      <c r="O191" s="12"/>
      <c r="P191" s="12">
        <v>28</v>
      </c>
      <c r="Q191" s="12">
        <v>7</v>
      </c>
    </row>
    <row r="192" spans="1:17" s="1" customFormat="1" ht="12.75">
      <c r="A192" s="15" t="s">
        <v>129</v>
      </c>
      <c r="B192" s="15"/>
      <c r="C192" s="9">
        <v>0</v>
      </c>
      <c r="D192" s="12">
        <v>0</v>
      </c>
      <c r="E192" s="12"/>
      <c r="F192" s="12">
        <v>4</v>
      </c>
      <c r="G192" s="12">
        <v>0</v>
      </c>
      <c r="H192" s="12"/>
      <c r="I192" s="25">
        <v>3</v>
      </c>
      <c r="J192" s="12">
        <v>1</v>
      </c>
      <c r="K192" s="15" t="s">
        <v>129</v>
      </c>
      <c r="L192" s="15"/>
      <c r="M192" s="12">
        <v>1</v>
      </c>
      <c r="N192" s="12">
        <v>0</v>
      </c>
      <c r="O192" s="12"/>
      <c r="P192" s="12">
        <v>6</v>
      </c>
      <c r="Q192" s="12">
        <v>0</v>
      </c>
    </row>
    <row r="193" spans="1:17" ht="12.75">
      <c r="A193" s="15" t="s">
        <v>41</v>
      </c>
      <c r="B193" s="15"/>
      <c r="C193" s="9">
        <v>4641</v>
      </c>
      <c r="D193" s="12">
        <v>23</v>
      </c>
      <c r="E193" s="12"/>
      <c r="F193" s="12">
        <v>12</v>
      </c>
      <c r="G193" s="12">
        <v>0</v>
      </c>
      <c r="H193" s="12"/>
      <c r="I193" s="25">
        <v>14</v>
      </c>
      <c r="J193" s="12">
        <v>0</v>
      </c>
      <c r="K193" s="15" t="s">
        <v>41</v>
      </c>
      <c r="L193" s="15"/>
      <c r="M193" s="12">
        <v>18</v>
      </c>
      <c r="N193" s="12">
        <v>0</v>
      </c>
      <c r="O193" s="12"/>
      <c r="P193" s="12">
        <v>9</v>
      </c>
      <c r="Q193" s="12">
        <v>0</v>
      </c>
    </row>
    <row r="194" spans="1:17" ht="12.75">
      <c r="A194" s="15" t="s">
        <v>43</v>
      </c>
      <c r="B194" s="15"/>
      <c r="C194" s="9">
        <v>10</v>
      </c>
      <c r="D194" s="12">
        <v>0</v>
      </c>
      <c r="E194" s="12"/>
      <c r="F194" s="12">
        <v>4722</v>
      </c>
      <c r="G194" s="12">
        <v>33</v>
      </c>
      <c r="H194" s="12"/>
      <c r="I194" s="25">
        <v>4859</v>
      </c>
      <c r="J194" s="12">
        <v>18</v>
      </c>
      <c r="K194" s="15" t="s">
        <v>43</v>
      </c>
      <c r="L194" s="15"/>
      <c r="M194" s="12">
        <v>4722</v>
      </c>
      <c r="N194" s="12">
        <v>14</v>
      </c>
      <c r="O194" s="12"/>
      <c r="P194" s="12">
        <v>4549</v>
      </c>
      <c r="Q194" s="12">
        <v>18</v>
      </c>
    </row>
    <row r="195" spans="1:17" ht="12.75">
      <c r="A195" s="15" t="s">
        <v>44</v>
      </c>
      <c r="B195" s="15"/>
      <c r="C195" s="9">
        <v>70</v>
      </c>
      <c r="D195" s="12">
        <v>0</v>
      </c>
      <c r="E195" s="12"/>
      <c r="F195" s="12">
        <v>55</v>
      </c>
      <c r="G195" s="12">
        <v>0</v>
      </c>
      <c r="H195" s="12"/>
      <c r="I195" s="25">
        <v>57</v>
      </c>
      <c r="J195" s="12">
        <v>0</v>
      </c>
      <c r="K195" s="15" t="s">
        <v>44</v>
      </c>
      <c r="L195" s="15"/>
      <c r="M195" s="12">
        <v>82</v>
      </c>
      <c r="N195" s="12">
        <v>0</v>
      </c>
      <c r="O195" s="12"/>
      <c r="P195" s="12">
        <v>84</v>
      </c>
      <c r="Q195" s="12">
        <v>0</v>
      </c>
    </row>
    <row r="196" spans="1:17" ht="12.75">
      <c r="A196" s="15" t="s">
        <v>130</v>
      </c>
      <c r="B196" s="15"/>
      <c r="C196" s="9">
        <v>106</v>
      </c>
      <c r="D196" s="12">
        <v>0</v>
      </c>
      <c r="E196" s="12"/>
      <c r="F196" s="12">
        <v>78</v>
      </c>
      <c r="G196" s="12">
        <v>0</v>
      </c>
      <c r="H196" s="12"/>
      <c r="I196" s="25">
        <v>55</v>
      </c>
      <c r="J196" s="12">
        <v>0</v>
      </c>
      <c r="K196" s="15" t="s">
        <v>130</v>
      </c>
      <c r="L196" s="15"/>
      <c r="M196" s="12">
        <v>62</v>
      </c>
      <c r="N196" s="12">
        <v>0</v>
      </c>
      <c r="O196" s="12"/>
      <c r="P196" s="12">
        <v>53</v>
      </c>
      <c r="Q196" s="12">
        <v>0</v>
      </c>
    </row>
    <row r="197" spans="1:17" ht="12.75">
      <c r="A197" s="15"/>
      <c r="B197" s="15"/>
      <c r="C197" s="9"/>
      <c r="D197" s="12"/>
      <c r="E197" s="12"/>
      <c r="F197" s="12"/>
      <c r="G197" s="12"/>
      <c r="H197" s="12"/>
      <c r="I197" s="25"/>
      <c r="J197" s="12"/>
      <c r="K197" s="15"/>
      <c r="L197" s="15"/>
      <c r="M197" s="12"/>
      <c r="N197" s="12"/>
      <c r="O197" s="12"/>
      <c r="P197" s="12"/>
      <c r="Q197" s="12"/>
    </row>
    <row r="198" spans="1:17" s="1" customFormat="1" ht="12.75">
      <c r="A198" s="14" t="s">
        <v>117</v>
      </c>
      <c r="B198" s="14"/>
      <c r="C198" s="16">
        <f>SUM(C199:C202)</f>
        <v>1235</v>
      </c>
      <c r="D198" s="16">
        <f>SUM(D199:D202)</f>
        <v>1</v>
      </c>
      <c r="E198" s="16"/>
      <c r="F198" s="16">
        <f>SUM(F199:F202)</f>
        <v>996</v>
      </c>
      <c r="G198" s="16">
        <v>1</v>
      </c>
      <c r="H198" s="16"/>
      <c r="I198" s="24">
        <f>SUM(I199:I202)</f>
        <v>785</v>
      </c>
      <c r="J198" s="16">
        <v>0</v>
      </c>
      <c r="K198" s="14" t="s">
        <v>117</v>
      </c>
      <c r="L198" s="14"/>
      <c r="M198" s="16">
        <f>SUM(M199:M202)</f>
        <v>543</v>
      </c>
      <c r="N198" s="16">
        <v>0</v>
      </c>
      <c r="O198" s="16"/>
      <c r="P198" s="16">
        <f>SUM(P199:P202)</f>
        <v>234</v>
      </c>
      <c r="Q198" s="16">
        <v>0</v>
      </c>
    </row>
    <row r="199" spans="1:17" ht="12.75">
      <c r="A199" s="15" t="s">
        <v>45</v>
      </c>
      <c r="B199" s="15"/>
      <c r="C199" s="9">
        <v>1171</v>
      </c>
      <c r="D199" s="12">
        <v>0</v>
      </c>
      <c r="E199" s="12"/>
      <c r="F199" s="12">
        <v>942</v>
      </c>
      <c r="G199" s="12">
        <v>0</v>
      </c>
      <c r="H199" s="12"/>
      <c r="I199" s="25">
        <v>746</v>
      </c>
      <c r="J199" s="12">
        <v>0</v>
      </c>
      <c r="K199" s="15" t="s">
        <v>45</v>
      </c>
      <c r="L199" s="15"/>
      <c r="M199" s="12">
        <v>495</v>
      </c>
      <c r="N199" s="12">
        <v>0</v>
      </c>
      <c r="O199" s="12"/>
      <c r="P199" s="12">
        <v>211</v>
      </c>
      <c r="Q199" s="12">
        <v>0</v>
      </c>
    </row>
    <row r="200" spans="1:17" ht="12.75">
      <c r="A200" s="15" t="s">
        <v>46</v>
      </c>
      <c r="B200" s="15"/>
      <c r="C200" s="9">
        <v>10</v>
      </c>
      <c r="D200" s="12">
        <v>0</v>
      </c>
      <c r="E200" s="12"/>
      <c r="F200" s="12">
        <v>3</v>
      </c>
      <c r="G200" s="12">
        <v>0</v>
      </c>
      <c r="H200" s="12"/>
      <c r="I200" s="25">
        <v>3</v>
      </c>
      <c r="J200" s="12">
        <v>0</v>
      </c>
      <c r="K200" s="15" t="s">
        <v>46</v>
      </c>
      <c r="L200" s="15"/>
      <c r="M200" s="12">
        <v>3</v>
      </c>
      <c r="N200" s="12">
        <v>0</v>
      </c>
      <c r="O200" s="12"/>
      <c r="P200" s="12">
        <v>2</v>
      </c>
      <c r="Q200" s="12">
        <v>0</v>
      </c>
    </row>
    <row r="201" spans="1:17" ht="12.75">
      <c r="A201" s="15" t="s">
        <v>47</v>
      </c>
      <c r="B201" s="15"/>
      <c r="C201" s="9">
        <v>18</v>
      </c>
      <c r="D201" s="12">
        <v>0</v>
      </c>
      <c r="E201" s="12"/>
      <c r="F201" s="12">
        <v>21</v>
      </c>
      <c r="G201" s="12">
        <v>1</v>
      </c>
      <c r="H201" s="12"/>
      <c r="I201" s="25">
        <v>17</v>
      </c>
      <c r="J201" s="12">
        <v>0</v>
      </c>
      <c r="K201" s="15" t="s">
        <v>47</v>
      </c>
      <c r="L201" s="15"/>
      <c r="M201" s="12">
        <v>36</v>
      </c>
      <c r="N201" s="12">
        <v>0</v>
      </c>
      <c r="O201" s="12"/>
      <c r="P201" s="12">
        <v>17</v>
      </c>
      <c r="Q201" s="12">
        <v>0</v>
      </c>
    </row>
    <row r="202" spans="1:17" ht="12.75">
      <c r="A202" s="15" t="s">
        <v>48</v>
      </c>
      <c r="B202" s="15"/>
      <c r="C202" s="9">
        <v>36</v>
      </c>
      <c r="D202" s="12">
        <v>1</v>
      </c>
      <c r="E202" s="12"/>
      <c r="F202" s="12">
        <v>30</v>
      </c>
      <c r="G202" s="12">
        <v>0</v>
      </c>
      <c r="H202" s="12"/>
      <c r="I202" s="25">
        <v>19</v>
      </c>
      <c r="J202" s="12">
        <v>0</v>
      </c>
      <c r="K202" s="15" t="s">
        <v>48</v>
      </c>
      <c r="L202" s="15"/>
      <c r="M202" s="12">
        <v>9</v>
      </c>
      <c r="N202" s="12">
        <v>0</v>
      </c>
      <c r="O202" s="12"/>
      <c r="P202" s="12">
        <v>4</v>
      </c>
      <c r="Q202" s="12">
        <v>0</v>
      </c>
    </row>
    <row r="203" spans="1:17" ht="12.75">
      <c r="A203" s="15"/>
      <c r="B203" s="15"/>
      <c r="C203" s="9"/>
      <c r="D203" s="12"/>
      <c r="E203" s="12"/>
      <c r="F203" s="12"/>
      <c r="G203" s="12"/>
      <c r="H203" s="12"/>
      <c r="I203" s="25"/>
      <c r="J203" s="12"/>
      <c r="K203" s="15"/>
      <c r="L203" s="15"/>
      <c r="M203" s="12"/>
      <c r="N203" s="12"/>
      <c r="O203" s="12"/>
      <c r="P203" s="12"/>
      <c r="Q203" s="12"/>
    </row>
    <row r="204" spans="1:17" s="14" customFormat="1" ht="12.75">
      <c r="A204" s="14" t="s">
        <v>49</v>
      </c>
      <c r="C204" s="16">
        <f>SUM(C205:C208)</f>
        <v>336</v>
      </c>
      <c r="D204" s="16">
        <v>0</v>
      </c>
      <c r="E204" s="16"/>
      <c r="F204" s="16">
        <f>SUM(F205:F208)</f>
        <v>272</v>
      </c>
      <c r="G204" s="16">
        <v>0</v>
      </c>
      <c r="H204" s="16"/>
      <c r="I204" s="24">
        <f>SUM(I205:I208)</f>
        <v>327</v>
      </c>
      <c r="J204" s="16">
        <v>0</v>
      </c>
      <c r="K204" s="14" t="s">
        <v>49</v>
      </c>
      <c r="M204" s="16">
        <f>SUM(M205:M208)</f>
        <v>216</v>
      </c>
      <c r="N204" s="16">
        <v>0</v>
      </c>
      <c r="O204" s="16"/>
      <c r="P204" s="16">
        <f>SUM(P205:P208)</f>
        <v>201</v>
      </c>
      <c r="Q204" s="16">
        <v>0</v>
      </c>
    </row>
    <row r="205" spans="1:17" ht="12.75">
      <c r="A205" s="15" t="s">
        <v>50</v>
      </c>
      <c r="B205" s="15"/>
      <c r="C205" s="9">
        <v>276</v>
      </c>
      <c r="D205" s="12">
        <v>0</v>
      </c>
      <c r="E205" s="12"/>
      <c r="F205" s="12">
        <v>227</v>
      </c>
      <c r="G205" s="12">
        <v>0</v>
      </c>
      <c r="H205" s="12"/>
      <c r="I205" s="25">
        <v>268</v>
      </c>
      <c r="J205" s="12">
        <v>0</v>
      </c>
      <c r="K205" s="15" t="s">
        <v>50</v>
      </c>
      <c r="L205" s="15"/>
      <c r="M205" s="12">
        <v>176</v>
      </c>
      <c r="N205" s="12">
        <v>0</v>
      </c>
      <c r="O205" s="12"/>
      <c r="P205" s="12">
        <v>156</v>
      </c>
      <c r="Q205" s="12">
        <v>0</v>
      </c>
    </row>
    <row r="206" spans="1:17" ht="12.75">
      <c r="A206" s="15" t="s">
        <v>51</v>
      </c>
      <c r="B206" s="15"/>
      <c r="C206" s="8">
        <v>33</v>
      </c>
      <c r="D206" s="11">
        <v>0</v>
      </c>
      <c r="F206" s="11">
        <v>27</v>
      </c>
      <c r="G206" s="11">
        <v>0</v>
      </c>
      <c r="H206" s="11"/>
      <c r="I206" s="27">
        <v>32</v>
      </c>
      <c r="J206" s="11">
        <v>0</v>
      </c>
      <c r="K206" s="15" t="s">
        <v>51</v>
      </c>
      <c r="L206" s="15"/>
      <c r="M206" s="11">
        <v>23</v>
      </c>
      <c r="N206" s="11">
        <v>0</v>
      </c>
      <c r="O206" s="11"/>
      <c r="P206" s="11">
        <v>23</v>
      </c>
      <c r="Q206" s="11">
        <v>0</v>
      </c>
    </row>
    <row r="207" spans="1:17" ht="12.75">
      <c r="A207" s="15" t="s">
        <v>52</v>
      </c>
      <c r="B207" s="15"/>
      <c r="C207" s="8">
        <v>25</v>
      </c>
      <c r="D207" s="11">
        <v>0</v>
      </c>
      <c r="F207" s="11">
        <v>17</v>
      </c>
      <c r="G207" s="11">
        <v>0</v>
      </c>
      <c r="H207" s="11"/>
      <c r="I207" s="27">
        <v>26</v>
      </c>
      <c r="J207" s="11">
        <v>0</v>
      </c>
      <c r="K207" s="15" t="s">
        <v>52</v>
      </c>
      <c r="L207" s="15"/>
      <c r="M207" s="11">
        <v>16</v>
      </c>
      <c r="N207" s="11">
        <v>0</v>
      </c>
      <c r="O207" s="11"/>
      <c r="P207" s="11">
        <v>20</v>
      </c>
      <c r="Q207" s="11">
        <v>0</v>
      </c>
    </row>
    <row r="208" spans="1:17" ht="12.75">
      <c r="A208" s="15" t="s">
        <v>53</v>
      </c>
      <c r="B208" s="15"/>
      <c r="C208" s="8">
        <v>2</v>
      </c>
      <c r="D208" s="11">
        <v>0</v>
      </c>
      <c r="F208" s="11">
        <v>1</v>
      </c>
      <c r="G208" s="11">
        <v>0</v>
      </c>
      <c r="H208" s="11"/>
      <c r="I208" s="27">
        <v>1</v>
      </c>
      <c r="J208" s="11">
        <v>0</v>
      </c>
      <c r="K208" s="15" t="s">
        <v>53</v>
      </c>
      <c r="L208" s="15"/>
      <c r="M208" s="11">
        <v>1</v>
      </c>
      <c r="N208" s="11">
        <v>0</v>
      </c>
      <c r="O208" s="11"/>
      <c r="P208" s="11">
        <v>2</v>
      </c>
      <c r="Q208" s="11">
        <v>0</v>
      </c>
    </row>
    <row r="209" spans="1:17" ht="12.75">
      <c r="A209" s="15"/>
      <c r="B209" s="15"/>
      <c r="F209" s="11"/>
      <c r="G209" s="11"/>
      <c r="H209" s="11"/>
      <c r="I209" s="27"/>
      <c r="J209" s="11"/>
      <c r="K209" s="15"/>
      <c r="L209" s="15"/>
      <c r="M209" s="11"/>
      <c r="N209" s="11"/>
      <c r="O209" s="11"/>
      <c r="P209" s="11"/>
      <c r="Q209" s="11"/>
    </row>
    <row r="211" spans="1:17" s="1" customFormat="1" ht="12.75">
      <c r="A211" s="45"/>
      <c r="B211" s="45"/>
      <c r="C211" s="58">
        <v>2006</v>
      </c>
      <c r="D211" s="58"/>
      <c r="E211" s="33"/>
      <c r="F211" s="58">
        <v>2005</v>
      </c>
      <c r="G211" s="58"/>
      <c r="H211" s="33"/>
      <c r="I211" s="58">
        <v>2004</v>
      </c>
      <c r="J211" s="58"/>
      <c r="K211" s="33"/>
      <c r="L211" s="33"/>
      <c r="M211" s="58">
        <v>2003</v>
      </c>
      <c r="N211" s="58"/>
      <c r="O211" s="33"/>
      <c r="P211" s="58">
        <v>2002</v>
      </c>
      <c r="Q211" s="58"/>
    </row>
    <row r="212" spans="1:17" s="1" customFormat="1" ht="12.75">
      <c r="A212" s="46"/>
      <c r="B212" s="46"/>
      <c r="C212" s="47"/>
      <c r="D212" s="33"/>
      <c r="E212" s="33"/>
      <c r="F212" s="47"/>
      <c r="G212" s="33"/>
      <c r="H212" s="33"/>
      <c r="I212" s="47"/>
      <c r="J212" s="33"/>
      <c r="K212" s="46"/>
      <c r="L212" s="46"/>
      <c r="M212" s="47"/>
      <c r="N212" s="33"/>
      <c r="O212" s="33"/>
      <c r="P212" s="47"/>
      <c r="Q212" s="33"/>
    </row>
    <row r="213" spans="1:17" s="1" customFormat="1" ht="38.25">
      <c r="A213" s="6" t="s">
        <v>110</v>
      </c>
      <c r="B213" s="6"/>
      <c r="C213" s="10" t="s">
        <v>2</v>
      </c>
      <c r="D213" s="13" t="s">
        <v>3</v>
      </c>
      <c r="E213" s="13"/>
      <c r="F213" s="10" t="s">
        <v>2</v>
      </c>
      <c r="G213" s="13" t="s">
        <v>3</v>
      </c>
      <c r="H213" s="13"/>
      <c r="I213" s="10" t="s">
        <v>2</v>
      </c>
      <c r="J213" s="13" t="s">
        <v>3</v>
      </c>
      <c r="K213" s="6" t="s">
        <v>110</v>
      </c>
      <c r="L213" s="6"/>
      <c r="M213" s="10" t="s">
        <v>2</v>
      </c>
      <c r="N213" s="13" t="s">
        <v>3</v>
      </c>
      <c r="O213" s="13"/>
      <c r="P213" s="10" t="s">
        <v>2</v>
      </c>
      <c r="Q213" s="13" t="s">
        <v>3</v>
      </c>
    </row>
    <row r="214" spans="1:17" s="1" customFormat="1" ht="12.75">
      <c r="A214" s="6"/>
      <c r="B214" s="6"/>
      <c r="C214" s="10"/>
      <c r="D214" s="13"/>
      <c r="E214" s="13"/>
      <c r="F214" s="10"/>
      <c r="G214" s="13"/>
      <c r="H214" s="13"/>
      <c r="I214" s="10"/>
      <c r="J214" s="13"/>
      <c r="K214" s="6"/>
      <c r="L214" s="6"/>
      <c r="M214" s="10"/>
      <c r="N214" s="13"/>
      <c r="O214" s="13"/>
      <c r="P214" s="10"/>
      <c r="Q214" s="13"/>
    </row>
    <row r="215" spans="1:17" s="1" customFormat="1" ht="12.75">
      <c r="A215" s="14" t="s">
        <v>54</v>
      </c>
      <c r="B215" s="14"/>
      <c r="C215" s="2">
        <f>SUM(C216:C219)</f>
        <v>39</v>
      </c>
      <c r="D215" s="2">
        <v>0</v>
      </c>
      <c r="E215" s="14"/>
      <c r="F215" s="2">
        <v>31</v>
      </c>
      <c r="G215" s="2">
        <v>0</v>
      </c>
      <c r="H215" s="2"/>
      <c r="I215" s="5">
        <v>28</v>
      </c>
      <c r="J215" s="2">
        <v>0</v>
      </c>
      <c r="K215" s="14" t="s">
        <v>54</v>
      </c>
      <c r="L215" s="14"/>
      <c r="M215" s="2">
        <v>14</v>
      </c>
      <c r="N215" s="2">
        <v>0</v>
      </c>
      <c r="O215" s="2"/>
      <c r="P215" s="2">
        <v>12</v>
      </c>
      <c r="Q215" s="2">
        <v>0</v>
      </c>
    </row>
    <row r="216" spans="1:17" ht="12.75">
      <c r="A216" s="15" t="s">
        <v>55</v>
      </c>
      <c r="B216" s="15"/>
      <c r="C216" s="8">
        <v>0</v>
      </c>
      <c r="D216" s="11">
        <v>0</v>
      </c>
      <c r="F216" s="11">
        <v>0</v>
      </c>
      <c r="G216" s="11">
        <v>0</v>
      </c>
      <c r="H216" s="11"/>
      <c r="I216" s="27">
        <v>0</v>
      </c>
      <c r="J216" s="11">
        <v>0</v>
      </c>
      <c r="K216" s="15" t="s">
        <v>55</v>
      </c>
      <c r="L216" s="15"/>
      <c r="M216" s="11">
        <v>0</v>
      </c>
      <c r="N216" s="11">
        <v>0</v>
      </c>
      <c r="O216" s="11"/>
      <c r="P216" s="11">
        <v>0</v>
      </c>
      <c r="Q216" s="11">
        <v>0</v>
      </c>
    </row>
    <row r="217" spans="1:17" ht="12.75">
      <c r="A217" s="15" t="s">
        <v>56</v>
      </c>
      <c r="B217" s="15"/>
      <c r="C217" s="8">
        <v>0</v>
      </c>
      <c r="D217" s="11">
        <v>0</v>
      </c>
      <c r="F217" s="11">
        <v>0</v>
      </c>
      <c r="G217" s="11">
        <v>0</v>
      </c>
      <c r="H217" s="11"/>
      <c r="I217" s="27">
        <v>1</v>
      </c>
      <c r="J217" s="11">
        <v>0</v>
      </c>
      <c r="K217" s="15" t="s">
        <v>56</v>
      </c>
      <c r="L217" s="15"/>
      <c r="M217" s="11">
        <v>0</v>
      </c>
      <c r="N217" s="11">
        <v>0</v>
      </c>
      <c r="O217" s="11"/>
      <c r="P217" s="11">
        <v>0</v>
      </c>
      <c r="Q217" s="11">
        <v>0</v>
      </c>
    </row>
    <row r="218" spans="1:20" ht="12.75">
      <c r="A218" s="15" t="s">
        <v>57</v>
      </c>
      <c r="B218" s="15"/>
      <c r="C218" s="8">
        <v>1</v>
      </c>
      <c r="D218" s="11">
        <v>0</v>
      </c>
      <c r="F218" s="11">
        <v>1</v>
      </c>
      <c r="G218" s="11">
        <v>0</v>
      </c>
      <c r="H218" s="11"/>
      <c r="I218" s="11">
        <v>0</v>
      </c>
      <c r="J218" s="11">
        <v>0</v>
      </c>
      <c r="K218" s="15" t="s">
        <v>57</v>
      </c>
      <c r="L218" s="15"/>
      <c r="M218" s="11">
        <v>3</v>
      </c>
      <c r="N218" s="11">
        <v>0</v>
      </c>
      <c r="O218" s="11"/>
      <c r="P218" s="11">
        <v>2</v>
      </c>
      <c r="Q218" s="11">
        <v>0</v>
      </c>
      <c r="R218" s="11"/>
      <c r="S218" s="11"/>
      <c r="T218" s="11"/>
    </row>
    <row r="219" spans="1:20" ht="12.75">
      <c r="A219" s="15" t="s">
        <v>58</v>
      </c>
      <c r="B219" s="15"/>
      <c r="C219" s="8">
        <v>38</v>
      </c>
      <c r="D219" s="11">
        <v>0</v>
      </c>
      <c r="F219" s="11">
        <v>30</v>
      </c>
      <c r="G219" s="11">
        <v>0</v>
      </c>
      <c r="H219" s="11"/>
      <c r="I219" s="11">
        <v>27</v>
      </c>
      <c r="J219" s="11">
        <v>0</v>
      </c>
      <c r="K219" s="15" t="s">
        <v>58</v>
      </c>
      <c r="L219" s="15"/>
      <c r="M219" s="11">
        <v>11</v>
      </c>
      <c r="N219" s="11">
        <v>0</v>
      </c>
      <c r="O219" s="11"/>
      <c r="P219" s="11">
        <v>10</v>
      </c>
      <c r="Q219" s="11">
        <v>0</v>
      </c>
      <c r="R219" s="11"/>
      <c r="S219" s="11"/>
      <c r="T219" s="11"/>
    </row>
    <row r="220" spans="6:20" ht="12.75">
      <c r="F220" s="11"/>
      <c r="G220" s="11"/>
      <c r="H220" s="11"/>
      <c r="I220" s="11"/>
      <c r="J220" s="11"/>
      <c r="M220" s="11"/>
      <c r="N220" s="11"/>
      <c r="O220" s="11"/>
      <c r="P220" s="11"/>
      <c r="Q220" s="11"/>
      <c r="R220" s="11"/>
      <c r="S220" s="11"/>
      <c r="T220" s="11"/>
    </row>
    <row r="221" spans="1:20" ht="12.75">
      <c r="A221" s="1" t="s">
        <v>59</v>
      </c>
      <c r="B221" s="1"/>
      <c r="C221" s="2">
        <v>3</v>
      </c>
      <c r="D221" s="2">
        <v>0</v>
      </c>
      <c r="E221" s="2"/>
      <c r="F221" s="2">
        <v>4</v>
      </c>
      <c r="G221" s="2">
        <v>0</v>
      </c>
      <c r="H221" s="2"/>
      <c r="I221" s="2">
        <v>3</v>
      </c>
      <c r="J221" s="2">
        <v>0</v>
      </c>
      <c r="K221" s="1" t="s">
        <v>59</v>
      </c>
      <c r="L221" s="1"/>
      <c r="M221" s="2">
        <v>3</v>
      </c>
      <c r="N221" s="2">
        <v>0</v>
      </c>
      <c r="O221" s="2"/>
      <c r="P221" s="2">
        <v>0</v>
      </c>
      <c r="Q221" s="2">
        <v>0</v>
      </c>
      <c r="R221" s="11"/>
      <c r="S221" s="11"/>
      <c r="T221" s="11"/>
    </row>
    <row r="222" spans="1:17" ht="12.75">
      <c r="A222" s="15" t="s">
        <v>60</v>
      </c>
      <c r="B222" s="15"/>
      <c r="C222" s="8">
        <v>3</v>
      </c>
      <c r="D222" s="11">
        <v>0</v>
      </c>
      <c r="F222" s="11">
        <v>4</v>
      </c>
      <c r="G222" s="11">
        <v>0</v>
      </c>
      <c r="H222" s="11"/>
      <c r="I222" s="11">
        <v>3</v>
      </c>
      <c r="J222" s="11">
        <v>0</v>
      </c>
      <c r="K222" s="15" t="s">
        <v>60</v>
      </c>
      <c r="L222" s="15"/>
      <c r="M222" s="11">
        <v>3</v>
      </c>
      <c r="N222" s="11">
        <v>0</v>
      </c>
      <c r="O222" s="11"/>
      <c r="P222" s="11">
        <v>0</v>
      </c>
      <c r="Q222" s="11">
        <v>0</v>
      </c>
    </row>
    <row r="223" spans="1:17" ht="12.75">
      <c r="A223" s="15"/>
      <c r="B223" s="15"/>
      <c r="F223" s="11"/>
      <c r="G223" s="11"/>
      <c r="H223" s="11"/>
      <c r="I223" s="11"/>
      <c r="J223" s="11"/>
      <c r="K223" s="15"/>
      <c r="L223" s="15"/>
      <c r="M223" s="11"/>
      <c r="N223" s="11"/>
      <c r="O223" s="11"/>
      <c r="P223" s="11"/>
      <c r="Q223" s="11"/>
    </row>
    <row r="224" spans="13:17" ht="12.75">
      <c r="M224" s="11"/>
      <c r="N224" s="11"/>
      <c r="O224" s="11"/>
      <c r="P224" s="11"/>
      <c r="Q224" s="11"/>
    </row>
    <row r="225" spans="11:20" ht="12.75">
      <c r="K225" s="51" t="s">
        <v>136</v>
      </c>
      <c r="L225" s="55"/>
      <c r="M225" s="55"/>
      <c r="N225" s="55"/>
      <c r="O225" s="55"/>
      <c r="P225" s="55"/>
      <c r="Q225" s="55"/>
      <c r="R225" s="55"/>
      <c r="S225" s="55"/>
      <c r="T225" s="55"/>
    </row>
    <row r="226" spans="3:20" ht="12.75">
      <c r="C226" s="18"/>
      <c r="D226" s="19"/>
      <c r="K226" s="51" t="s">
        <v>137</v>
      </c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3:17" ht="12.75">
      <c r="C227" s="18"/>
      <c r="D227" s="19"/>
      <c r="K227" s="11"/>
      <c r="L227" s="11"/>
      <c r="M227" s="11"/>
      <c r="N227" s="11"/>
      <c r="O227" s="11"/>
      <c r="P227" s="11"/>
      <c r="Q227" s="11"/>
    </row>
    <row r="228" spans="11:20" ht="12.75">
      <c r="K228" s="51" t="s">
        <v>138</v>
      </c>
      <c r="L228" s="55"/>
      <c r="M228" s="55"/>
      <c r="N228" s="55"/>
      <c r="O228" s="55"/>
      <c r="P228" s="55"/>
      <c r="Q228" s="55"/>
      <c r="R228" s="55"/>
      <c r="S228" s="55"/>
      <c r="T228" s="55"/>
    </row>
  </sheetData>
  <mergeCells count="40">
    <mergeCell ref="A1:J1"/>
    <mergeCell ref="K1:T1"/>
    <mergeCell ref="P4:Q4"/>
    <mergeCell ref="M36:N36"/>
    <mergeCell ref="P36:Q36"/>
    <mergeCell ref="I36:J36"/>
    <mergeCell ref="C4:D4"/>
    <mergeCell ref="F4:G4"/>
    <mergeCell ref="I4:J4"/>
    <mergeCell ref="M4:N4"/>
    <mergeCell ref="P141:Q141"/>
    <mergeCell ref="P176:Q176"/>
    <mergeCell ref="F36:G36"/>
    <mergeCell ref="C36:D36"/>
    <mergeCell ref="P71:Q71"/>
    <mergeCell ref="P106:Q106"/>
    <mergeCell ref="C71:D71"/>
    <mergeCell ref="F71:G71"/>
    <mergeCell ref="I71:J71"/>
    <mergeCell ref="M71:N71"/>
    <mergeCell ref="C106:D106"/>
    <mergeCell ref="F106:G106"/>
    <mergeCell ref="I106:J106"/>
    <mergeCell ref="M106:N106"/>
    <mergeCell ref="C141:D141"/>
    <mergeCell ref="F141:G141"/>
    <mergeCell ref="I141:J141"/>
    <mergeCell ref="M141:N141"/>
    <mergeCell ref="C176:D176"/>
    <mergeCell ref="F176:G176"/>
    <mergeCell ref="I176:J176"/>
    <mergeCell ref="M176:N176"/>
    <mergeCell ref="C211:D211"/>
    <mergeCell ref="F211:G211"/>
    <mergeCell ref="I211:J211"/>
    <mergeCell ref="M211:N211"/>
    <mergeCell ref="P211:Q211"/>
    <mergeCell ref="K225:T225"/>
    <mergeCell ref="K226:T226"/>
    <mergeCell ref="K228:T228"/>
  </mergeCells>
  <printOptions/>
  <pageMargins left="0.75" right="0.75" top="1" bottom="1" header="0.5" footer="0.5"/>
  <pageSetup horizontalDpi="600" verticalDpi="600" orientation="landscape" r:id="rId1"/>
  <headerFooter alignWithMargins="0">
    <oddFooter>&amp;CConviction Rates for Concealed Handgun License Holders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selection activeCell="AB17" sqref="AB17"/>
    </sheetView>
  </sheetViews>
  <sheetFormatPr defaultColWidth="9.140625" defaultRowHeight="12.75"/>
  <cols>
    <col min="1" max="1" width="28.7109375" style="11" customWidth="1"/>
    <col min="2" max="5" width="14.7109375" style="11" customWidth="1"/>
    <col min="6" max="6" width="28.7109375" style="11" customWidth="1"/>
    <col min="7" max="10" width="14.7109375" style="11" customWidth="1"/>
    <col min="11" max="11" width="28.7109375" style="11" customWidth="1"/>
    <col min="12" max="15" width="14.7109375" style="11" customWidth="1"/>
    <col min="16" max="16" width="28.7109375" style="11" customWidth="1"/>
    <col min="17" max="20" width="14.7109375" style="11" customWidth="1"/>
    <col min="21" max="21" width="28.7109375" style="11" customWidth="1"/>
    <col min="22" max="25" width="14.7109375" style="11" customWidth="1"/>
    <col min="26" max="27" width="11.28125" style="11" customWidth="1"/>
    <col min="28" max="30" width="11.28125" style="0" customWidth="1"/>
  </cols>
  <sheetData>
    <row r="1" spans="1:27" s="32" customFormat="1" ht="15.75">
      <c r="A1" s="49" t="s">
        <v>151</v>
      </c>
      <c r="B1" s="49"/>
      <c r="C1" s="49"/>
      <c r="D1" s="49"/>
      <c r="E1" s="49"/>
      <c r="F1" s="49" t="s">
        <v>151</v>
      </c>
      <c r="G1" s="49"/>
      <c r="H1" s="49"/>
      <c r="I1" s="49"/>
      <c r="J1" s="49"/>
      <c r="K1" s="49" t="s">
        <v>151</v>
      </c>
      <c r="L1" s="49"/>
      <c r="M1" s="49"/>
      <c r="N1" s="49"/>
      <c r="O1" s="49"/>
      <c r="P1" s="49" t="s">
        <v>151</v>
      </c>
      <c r="Q1" s="49"/>
      <c r="R1" s="49"/>
      <c r="S1" s="49"/>
      <c r="T1" s="49"/>
      <c r="U1" s="49" t="s">
        <v>151</v>
      </c>
      <c r="V1" s="49"/>
      <c r="W1" s="49"/>
      <c r="X1" s="49"/>
      <c r="Y1" s="49"/>
      <c r="Z1" s="31"/>
      <c r="AA1" s="31"/>
    </row>
    <row r="2" s="11" customFormat="1" ht="12.75" customHeight="1"/>
    <row r="3" spans="1:25" ht="15.75">
      <c r="A3" s="50">
        <v>2006</v>
      </c>
      <c r="B3" s="51"/>
      <c r="C3" s="51"/>
      <c r="D3" s="51"/>
      <c r="E3" s="51"/>
      <c r="F3" s="50">
        <v>2005</v>
      </c>
      <c r="G3" s="51"/>
      <c r="H3" s="51"/>
      <c r="I3" s="51"/>
      <c r="J3" s="51"/>
      <c r="K3" s="50">
        <v>2004</v>
      </c>
      <c r="L3" s="51"/>
      <c r="M3" s="51"/>
      <c r="N3" s="51"/>
      <c r="O3" s="51"/>
      <c r="P3" s="50">
        <v>2003</v>
      </c>
      <c r="Q3" s="51"/>
      <c r="R3" s="51"/>
      <c r="S3" s="51"/>
      <c r="T3" s="51"/>
      <c r="U3" s="50">
        <v>2002</v>
      </c>
      <c r="V3" s="51"/>
      <c r="W3" s="51"/>
      <c r="X3" s="51"/>
      <c r="Y3" s="51"/>
    </row>
    <row r="4" spans="1:27" s="28" customFormat="1" ht="12.75" customHeight="1">
      <c r="A4" s="23"/>
      <c r="B4" s="11"/>
      <c r="C4" s="11"/>
      <c r="D4" s="11"/>
      <c r="E4" s="11"/>
      <c r="F4" s="23"/>
      <c r="G4" s="11"/>
      <c r="H4" s="11"/>
      <c r="I4" s="11"/>
      <c r="J4" s="11"/>
      <c r="N4" s="11"/>
      <c r="O4" s="11"/>
      <c r="P4" s="23"/>
      <c r="Q4" s="11"/>
      <c r="R4" s="11"/>
      <c r="S4" s="11"/>
      <c r="T4" s="11"/>
      <c r="U4" s="23"/>
      <c r="V4" s="11"/>
      <c r="W4" s="11"/>
      <c r="X4" s="11"/>
      <c r="Y4" s="11"/>
      <c r="Z4" s="11"/>
      <c r="AA4" s="11"/>
    </row>
    <row r="5" spans="1:27" s="28" customFormat="1" ht="12.75">
      <c r="A5" s="52" t="s">
        <v>149</v>
      </c>
      <c r="B5" s="53"/>
      <c r="C5" s="16">
        <v>16082456</v>
      </c>
      <c r="E5" s="11"/>
      <c r="F5" s="52" t="s">
        <v>149</v>
      </c>
      <c r="G5" s="53"/>
      <c r="H5" s="16">
        <v>15568595</v>
      </c>
      <c r="I5" s="11"/>
      <c r="J5" s="11"/>
      <c r="K5" s="52" t="s">
        <v>149</v>
      </c>
      <c r="L5" s="53"/>
      <c r="M5" s="16">
        <v>15275682</v>
      </c>
      <c r="N5" s="11"/>
      <c r="O5" s="11"/>
      <c r="P5" s="52" t="s">
        <v>149</v>
      </c>
      <c r="Q5" s="53"/>
      <c r="R5" s="16">
        <v>15274570</v>
      </c>
      <c r="S5" s="11"/>
      <c r="T5" s="11"/>
      <c r="U5" s="52" t="s">
        <v>149</v>
      </c>
      <c r="V5" s="53"/>
      <c r="W5" s="16">
        <v>14698395</v>
      </c>
      <c r="X5" s="11"/>
      <c r="Y5" s="11"/>
      <c r="Z5" s="11"/>
      <c r="AA5" s="11"/>
    </row>
    <row r="6" spans="1:27" s="28" customFormat="1" ht="12.75">
      <c r="A6" s="35"/>
      <c r="C6" s="2"/>
      <c r="E6" s="11"/>
      <c r="F6" s="37"/>
      <c r="G6" s="38"/>
      <c r="H6" s="2"/>
      <c r="I6" s="11"/>
      <c r="J6" s="11"/>
      <c r="K6" s="37"/>
      <c r="L6" s="38"/>
      <c r="M6" s="2"/>
      <c r="N6" s="11"/>
      <c r="O6" s="11"/>
      <c r="P6" s="37"/>
      <c r="Q6" s="38"/>
      <c r="R6" s="2"/>
      <c r="S6" s="11"/>
      <c r="T6" s="11"/>
      <c r="U6" s="37"/>
      <c r="V6" s="38"/>
      <c r="W6" s="2"/>
      <c r="X6" s="11"/>
      <c r="Y6" s="11"/>
      <c r="Z6" s="11"/>
      <c r="AA6" s="11"/>
    </row>
    <row r="7" spans="1:27" s="28" customFormat="1" ht="12.75">
      <c r="A7" s="52" t="s">
        <v>141</v>
      </c>
      <c r="B7" s="53"/>
      <c r="C7" s="16">
        <v>258162</v>
      </c>
      <c r="E7" s="11"/>
      <c r="F7" s="52" t="s">
        <v>141</v>
      </c>
      <c r="G7" s="53"/>
      <c r="H7" s="16">
        <v>248874</v>
      </c>
      <c r="I7" s="11"/>
      <c r="J7" s="11"/>
      <c r="K7" s="52" t="s">
        <v>141</v>
      </c>
      <c r="L7" s="53"/>
      <c r="M7" s="16">
        <v>239863</v>
      </c>
      <c r="N7" s="11"/>
      <c r="O7" s="11"/>
      <c r="P7" s="52" t="s">
        <v>141</v>
      </c>
      <c r="Q7" s="53"/>
      <c r="R7" s="16">
        <v>239863</v>
      </c>
      <c r="S7" s="11"/>
      <c r="T7" s="11"/>
      <c r="U7" s="52" t="s">
        <v>141</v>
      </c>
      <c r="V7" s="53"/>
      <c r="W7" s="16">
        <v>224172</v>
      </c>
      <c r="X7" s="11"/>
      <c r="Y7" s="11"/>
      <c r="Z7" s="11"/>
      <c r="AA7" s="11"/>
    </row>
    <row r="8" spans="1:27" s="28" customFormat="1" ht="12.75" customHeight="1">
      <c r="A8" s="36"/>
      <c r="C8" s="2"/>
      <c r="E8" s="11"/>
      <c r="F8" s="39"/>
      <c r="G8" s="38"/>
      <c r="H8" s="2"/>
      <c r="I8" s="11"/>
      <c r="J8" s="11"/>
      <c r="K8" s="39"/>
      <c r="L8" s="38"/>
      <c r="M8" s="2"/>
      <c r="N8" s="11"/>
      <c r="O8" s="11"/>
      <c r="P8" s="39"/>
      <c r="Q8" s="38"/>
      <c r="R8" s="2"/>
      <c r="S8" s="11"/>
      <c r="T8" s="11"/>
      <c r="U8" s="39"/>
      <c r="V8" s="38"/>
      <c r="W8" s="2"/>
      <c r="X8" s="11"/>
      <c r="Y8" s="11"/>
      <c r="Z8" s="11"/>
      <c r="AA8" s="11"/>
    </row>
    <row r="9" spans="1:27" s="28" customFormat="1" ht="12.75">
      <c r="A9" s="54" t="s">
        <v>150</v>
      </c>
      <c r="B9" s="55"/>
      <c r="C9" s="16">
        <f>(C5-C7)</f>
        <v>15824294</v>
      </c>
      <c r="E9" s="11"/>
      <c r="F9" s="54" t="s">
        <v>150</v>
      </c>
      <c r="G9" s="53"/>
      <c r="H9" s="16">
        <f>H5-H7</f>
        <v>15319721</v>
      </c>
      <c r="I9" s="11"/>
      <c r="J9" s="11"/>
      <c r="K9" s="54" t="s">
        <v>150</v>
      </c>
      <c r="L9" s="53"/>
      <c r="M9" s="16">
        <f>M5-M7</f>
        <v>15035819</v>
      </c>
      <c r="N9" s="11"/>
      <c r="O9" s="11"/>
      <c r="P9" s="54" t="s">
        <v>150</v>
      </c>
      <c r="Q9" s="53"/>
      <c r="R9" s="16">
        <f>R5-R7</f>
        <v>15034707</v>
      </c>
      <c r="S9" s="11"/>
      <c r="T9" s="11"/>
      <c r="U9" s="54" t="s">
        <v>150</v>
      </c>
      <c r="V9" s="53"/>
      <c r="W9" s="16">
        <f>W5-W7</f>
        <v>14474223</v>
      </c>
      <c r="X9" s="11"/>
      <c r="Y9" s="11"/>
      <c r="Z9" s="11"/>
      <c r="AA9" s="11"/>
    </row>
    <row r="10" spans="2:22" ht="12.75" customHeight="1">
      <c r="B10" s="2"/>
      <c r="G10" s="2"/>
      <c r="H10" s="12"/>
      <c r="L10" s="2"/>
      <c r="Q10" s="2"/>
      <c r="V10" s="2"/>
    </row>
    <row r="11" spans="1:25" ht="54.75" customHeight="1">
      <c r="A11" s="6" t="s">
        <v>109</v>
      </c>
      <c r="B11" s="10" t="s">
        <v>2</v>
      </c>
      <c r="C11" s="13" t="s">
        <v>139</v>
      </c>
      <c r="D11" s="13" t="s">
        <v>3</v>
      </c>
      <c r="E11" s="13" t="s">
        <v>140</v>
      </c>
      <c r="F11" s="6" t="s">
        <v>109</v>
      </c>
      <c r="G11" s="10" t="s">
        <v>2</v>
      </c>
      <c r="H11" s="13" t="s">
        <v>139</v>
      </c>
      <c r="I11" s="13" t="s">
        <v>3</v>
      </c>
      <c r="J11" s="13" t="s">
        <v>140</v>
      </c>
      <c r="K11" s="6" t="s">
        <v>109</v>
      </c>
      <c r="L11" s="10" t="s">
        <v>2</v>
      </c>
      <c r="M11" s="13" t="s">
        <v>139</v>
      </c>
      <c r="N11" s="13" t="s">
        <v>3</v>
      </c>
      <c r="O11" s="13" t="s">
        <v>140</v>
      </c>
      <c r="P11" s="6" t="s">
        <v>109</v>
      </c>
      <c r="Q11" s="10" t="s">
        <v>2</v>
      </c>
      <c r="R11" s="13" t="s">
        <v>139</v>
      </c>
      <c r="S11" s="13" t="s">
        <v>3</v>
      </c>
      <c r="T11" s="13" t="s">
        <v>140</v>
      </c>
      <c r="U11" s="6" t="s">
        <v>109</v>
      </c>
      <c r="V11" s="10" t="s">
        <v>2</v>
      </c>
      <c r="W11" s="13" t="s">
        <v>139</v>
      </c>
      <c r="X11" s="13" t="s">
        <v>3</v>
      </c>
      <c r="Y11" s="13" t="s">
        <v>140</v>
      </c>
    </row>
    <row r="12" spans="1:24" ht="12.75" customHeight="1">
      <c r="A12" s="6"/>
      <c r="B12" s="10"/>
      <c r="D12" s="13"/>
      <c r="F12" s="6"/>
      <c r="G12" s="10"/>
      <c r="I12" s="13"/>
      <c r="K12" s="6"/>
      <c r="L12" s="10"/>
      <c r="N12" s="13"/>
      <c r="P12" s="6"/>
      <c r="Q12" s="10"/>
      <c r="S12" s="13"/>
      <c r="U12" s="6"/>
      <c r="V12" s="10"/>
      <c r="X12" s="13"/>
    </row>
    <row r="13" spans="1:25" ht="12.75">
      <c r="A13" s="7" t="s">
        <v>1</v>
      </c>
      <c r="B13" s="18">
        <v>762</v>
      </c>
      <c r="C13" s="34">
        <f>(B13/C9)</f>
        <v>4.81538070513604E-05</v>
      </c>
      <c r="D13" s="19">
        <v>0</v>
      </c>
      <c r="E13" s="34">
        <f>(D13/C7)</f>
        <v>0</v>
      </c>
      <c r="F13" s="7" t="s">
        <v>1</v>
      </c>
      <c r="G13" s="18">
        <v>739</v>
      </c>
      <c r="H13" s="34">
        <f>(G13/$H$9)</f>
        <v>4.8238476405673443E-05</v>
      </c>
      <c r="I13" s="19">
        <v>1</v>
      </c>
      <c r="J13" s="34">
        <f>(I13/$H$7)</f>
        <v>4.018097511190402E-06</v>
      </c>
      <c r="K13" s="7" t="s">
        <v>1</v>
      </c>
      <c r="L13" s="26">
        <v>765</v>
      </c>
      <c r="M13" s="34">
        <f>L13/$M$9</f>
        <v>5.08785055207169E-05</v>
      </c>
      <c r="N13" s="9">
        <v>0</v>
      </c>
      <c r="O13" s="34">
        <f>N13/$M$7</f>
        <v>0</v>
      </c>
      <c r="P13" s="7" t="s">
        <v>1</v>
      </c>
      <c r="Q13" s="18">
        <v>805</v>
      </c>
      <c r="R13" s="34">
        <f>Q13/$R$9</f>
        <v>5.354277938372859E-05</v>
      </c>
      <c r="S13" s="19">
        <v>0</v>
      </c>
      <c r="T13" s="34">
        <f>S13/$R$7</f>
        <v>0</v>
      </c>
      <c r="U13" s="7" t="s">
        <v>1</v>
      </c>
      <c r="V13" s="18">
        <v>634</v>
      </c>
      <c r="W13" s="34">
        <f aca="true" t="shared" si="0" ref="W13:W36">V13/$W$9</f>
        <v>4.380200581405993E-05</v>
      </c>
      <c r="X13" s="19">
        <v>0</v>
      </c>
      <c r="Y13" s="34">
        <f>X13/$W$7</f>
        <v>0</v>
      </c>
    </row>
    <row r="14" spans="1:25" ht="12.75">
      <c r="A14" s="7" t="s">
        <v>0</v>
      </c>
      <c r="B14" s="18">
        <v>30362</v>
      </c>
      <c r="C14" s="34">
        <f>(B14/C9)</f>
        <v>0.001918695393298431</v>
      </c>
      <c r="D14" s="19">
        <v>60</v>
      </c>
      <c r="E14" s="34">
        <f>(D14/C7)</f>
        <v>0.0002324122062890743</v>
      </c>
      <c r="F14" s="7" t="s">
        <v>0</v>
      </c>
      <c r="G14" s="18">
        <v>29678</v>
      </c>
      <c r="H14" s="34">
        <f aca="true" t="shared" si="1" ref="H14:H36">(G14/$H$9)</f>
        <v>0.0019372415463701984</v>
      </c>
      <c r="I14" s="19">
        <v>38</v>
      </c>
      <c r="J14" s="34">
        <f>(I14/$H$7)</f>
        <v>0.00015268770542523527</v>
      </c>
      <c r="K14" s="7" t="s">
        <v>0</v>
      </c>
      <c r="L14" s="18">
        <v>30955</v>
      </c>
      <c r="M14" s="34">
        <f aca="true" t="shared" si="2" ref="M14:M34">L14/$M$9</f>
        <v>0.0020587505077043025</v>
      </c>
      <c r="N14" s="19">
        <v>41</v>
      </c>
      <c r="O14" s="34">
        <f aca="true" t="shared" si="3" ref="O14:O36">N14/$M$7</f>
        <v>0.000170930906392399</v>
      </c>
      <c r="P14" s="7" t="s">
        <v>0</v>
      </c>
      <c r="Q14" s="18">
        <v>29243</v>
      </c>
      <c r="R14" s="34">
        <f aca="true" t="shared" si="4" ref="R14:R36">Q14/$R$9</f>
        <v>0.0019450329161718948</v>
      </c>
      <c r="S14" s="19">
        <v>25</v>
      </c>
      <c r="T14" s="34">
        <f aca="true" t="shared" si="5" ref="T14:T36">S14/$R$7</f>
        <v>0.00010422616243438963</v>
      </c>
      <c r="U14" s="7" t="s">
        <v>0</v>
      </c>
      <c r="V14" s="18">
        <v>27440</v>
      </c>
      <c r="W14" s="34">
        <f t="shared" si="0"/>
        <v>0.001895783974034392</v>
      </c>
      <c r="X14" s="19">
        <v>23</v>
      </c>
      <c r="Y14" s="34">
        <f aca="true" t="shared" si="6" ref="Y14:Y36">X14/$W$7</f>
        <v>0.00010259978944738862</v>
      </c>
    </row>
    <row r="15" spans="1:25" ht="12.75">
      <c r="A15" s="7" t="s">
        <v>108</v>
      </c>
      <c r="B15" s="18">
        <v>9450</v>
      </c>
      <c r="C15" s="34">
        <f>(B15/C9)</f>
        <v>0.0005971830402038789</v>
      </c>
      <c r="D15" s="19">
        <v>4</v>
      </c>
      <c r="E15" s="34">
        <f>(D15/C7)</f>
        <v>1.5494147085938286E-05</v>
      </c>
      <c r="F15" s="7" t="s">
        <v>108</v>
      </c>
      <c r="G15" s="18">
        <v>9920</v>
      </c>
      <c r="H15" s="34">
        <f t="shared" si="1"/>
        <v>0.0006475313747554541</v>
      </c>
      <c r="I15" s="19">
        <v>5</v>
      </c>
      <c r="J15" s="34">
        <f aca="true" t="shared" si="7" ref="J15:J34">(I15/$H$7)</f>
        <v>2.0090487555952007E-05</v>
      </c>
      <c r="K15" s="7" t="s">
        <v>108</v>
      </c>
      <c r="L15" s="18">
        <v>10914</v>
      </c>
      <c r="M15" s="34">
        <f t="shared" si="2"/>
        <v>0.0007258666787622278</v>
      </c>
      <c r="N15" s="19">
        <v>2</v>
      </c>
      <c r="O15" s="34">
        <f t="shared" si="3"/>
        <v>8.33809299475117E-06</v>
      </c>
      <c r="P15" s="7" t="s">
        <v>108</v>
      </c>
      <c r="Q15" s="18">
        <v>9866</v>
      </c>
      <c r="R15" s="34">
        <f t="shared" si="4"/>
        <v>0.000656214983105424</v>
      </c>
      <c r="S15" s="19">
        <v>0</v>
      </c>
      <c r="T15" s="34">
        <f t="shared" si="5"/>
        <v>0</v>
      </c>
      <c r="U15" s="7" t="s">
        <v>108</v>
      </c>
      <c r="V15" s="18">
        <v>8930</v>
      </c>
      <c r="W15" s="34">
        <f t="shared" si="0"/>
        <v>0.0006169588516081313</v>
      </c>
      <c r="X15" s="19">
        <v>5</v>
      </c>
      <c r="Y15" s="34">
        <f t="shared" si="6"/>
        <v>2.2304302053780132E-05</v>
      </c>
    </row>
    <row r="16" spans="1:25" ht="12.75">
      <c r="A16" s="7" t="s">
        <v>89</v>
      </c>
      <c r="B16" s="18">
        <v>45</v>
      </c>
      <c r="C16" s="34">
        <f>(B16/C9)</f>
        <v>2.843728762875614E-06</v>
      </c>
      <c r="D16" s="19">
        <v>1</v>
      </c>
      <c r="E16" s="34">
        <f>(D16/C7)</f>
        <v>3.873536771484571E-06</v>
      </c>
      <c r="F16" s="7" t="s">
        <v>89</v>
      </c>
      <c r="G16" s="18">
        <v>61</v>
      </c>
      <c r="H16" s="34">
        <f t="shared" si="1"/>
        <v>3.981795752024466E-06</v>
      </c>
      <c r="I16" s="19">
        <v>1</v>
      </c>
      <c r="J16" s="34">
        <f t="shared" si="7"/>
        <v>4.018097511190402E-06</v>
      </c>
      <c r="K16" s="7" t="s">
        <v>89</v>
      </c>
      <c r="L16" s="18">
        <v>57</v>
      </c>
      <c r="M16" s="34">
        <f t="shared" si="2"/>
        <v>3.790947470171063E-06</v>
      </c>
      <c r="N16" s="19">
        <v>0</v>
      </c>
      <c r="O16" s="34">
        <f t="shared" si="3"/>
        <v>0</v>
      </c>
      <c r="P16" s="7" t="s">
        <v>89</v>
      </c>
      <c r="Q16" s="18">
        <v>37</v>
      </c>
      <c r="R16" s="34">
        <f t="shared" si="4"/>
        <v>2.4609724685688918E-06</v>
      </c>
      <c r="S16" s="19">
        <v>0</v>
      </c>
      <c r="T16" s="34">
        <f t="shared" si="5"/>
        <v>0</v>
      </c>
      <c r="U16" s="7" t="s">
        <v>89</v>
      </c>
      <c r="V16" s="18">
        <v>52</v>
      </c>
      <c r="W16" s="34">
        <f t="shared" si="0"/>
        <v>3.5925935367998684E-06</v>
      </c>
      <c r="X16" s="19">
        <v>0</v>
      </c>
      <c r="Y16" s="34">
        <f t="shared" si="6"/>
        <v>0</v>
      </c>
    </row>
    <row r="17" spans="1:25" ht="12.75" customHeight="1">
      <c r="A17" s="7" t="s">
        <v>6</v>
      </c>
      <c r="B17" s="18">
        <v>1785</v>
      </c>
      <c r="C17" s="34">
        <f>(B17/C9)</f>
        <v>0.00011280124092739935</v>
      </c>
      <c r="D17" s="19">
        <v>12</v>
      </c>
      <c r="E17" s="34">
        <f>(D17/C7)</f>
        <v>4.648244125781486E-05</v>
      </c>
      <c r="F17" s="7" t="s">
        <v>6</v>
      </c>
      <c r="G17" s="18">
        <v>1613</v>
      </c>
      <c r="H17" s="34">
        <f t="shared" si="1"/>
        <v>0.00010528912373795841</v>
      </c>
      <c r="I17" s="19">
        <v>16</v>
      </c>
      <c r="J17" s="34">
        <f t="shared" si="7"/>
        <v>6.428956017904643E-05</v>
      </c>
      <c r="K17" s="7" t="s">
        <v>6</v>
      </c>
      <c r="L17" s="18">
        <v>1809</v>
      </c>
      <c r="M17" s="34">
        <f t="shared" si="2"/>
        <v>0.00012031270129016584</v>
      </c>
      <c r="N17" s="19">
        <v>10</v>
      </c>
      <c r="O17" s="34">
        <f t="shared" si="3"/>
        <v>4.169046497375585E-05</v>
      </c>
      <c r="P17" s="7" t="s">
        <v>6</v>
      </c>
      <c r="Q17" s="18">
        <v>1650</v>
      </c>
      <c r="R17" s="34">
        <f t="shared" si="4"/>
        <v>0.00010974606954428842</v>
      </c>
      <c r="S17" s="19">
        <v>8</v>
      </c>
      <c r="T17" s="34">
        <f t="shared" si="5"/>
        <v>3.335237197900468E-05</v>
      </c>
      <c r="U17" s="7" t="s">
        <v>6</v>
      </c>
      <c r="V17" s="18">
        <v>1736</v>
      </c>
      <c r="W17" s="34">
        <f t="shared" si="0"/>
        <v>0.00011993735345931869</v>
      </c>
      <c r="X17" s="19">
        <v>8</v>
      </c>
      <c r="Y17" s="34">
        <f t="shared" si="6"/>
        <v>3.5686883286048216E-05</v>
      </c>
    </row>
    <row r="18" spans="1:25" ht="12.75">
      <c r="A18" s="7" t="s">
        <v>86</v>
      </c>
      <c r="B18" s="18">
        <v>12</v>
      </c>
      <c r="C18" s="34">
        <f>(B18/C9)</f>
        <v>7.583276701001637E-07</v>
      </c>
      <c r="D18" s="19">
        <v>0</v>
      </c>
      <c r="E18" s="34">
        <f>(D18)</f>
        <v>0</v>
      </c>
      <c r="F18" s="7" t="s">
        <v>86</v>
      </c>
      <c r="G18" s="18">
        <v>5</v>
      </c>
      <c r="H18" s="34">
        <f t="shared" si="1"/>
        <v>3.2637670098561197E-07</v>
      </c>
      <c r="I18" s="19">
        <v>0</v>
      </c>
      <c r="J18" s="34">
        <f t="shared" si="7"/>
        <v>0</v>
      </c>
      <c r="K18" s="7" t="s">
        <v>86</v>
      </c>
      <c r="L18" s="18">
        <v>7</v>
      </c>
      <c r="M18" s="34">
        <f t="shared" si="2"/>
        <v>4.6555495247714806E-07</v>
      </c>
      <c r="N18" s="19">
        <v>0</v>
      </c>
      <c r="O18" s="34">
        <f t="shared" si="3"/>
        <v>0</v>
      </c>
      <c r="P18" s="7" t="s">
        <v>86</v>
      </c>
      <c r="Q18" s="18">
        <v>2</v>
      </c>
      <c r="R18" s="34">
        <f t="shared" si="4"/>
        <v>1.3302553884156173E-07</v>
      </c>
      <c r="S18" s="19">
        <v>0</v>
      </c>
      <c r="T18" s="34">
        <f t="shared" si="5"/>
        <v>0</v>
      </c>
      <c r="U18" s="7" t="s">
        <v>86</v>
      </c>
      <c r="V18" s="18">
        <v>0</v>
      </c>
      <c r="W18" s="34">
        <f t="shared" si="0"/>
        <v>0</v>
      </c>
      <c r="X18" s="19">
        <v>0</v>
      </c>
      <c r="Y18" s="34">
        <f t="shared" si="6"/>
        <v>0</v>
      </c>
    </row>
    <row r="19" spans="1:25" ht="12.75">
      <c r="A19" s="7" t="s">
        <v>118</v>
      </c>
      <c r="B19" s="18">
        <v>138</v>
      </c>
      <c r="C19" s="34">
        <f>(138/C9)</f>
        <v>8.720768206151882E-06</v>
      </c>
      <c r="D19" s="19">
        <v>0</v>
      </c>
      <c r="E19" s="34">
        <f>(D19)</f>
        <v>0</v>
      </c>
      <c r="F19" s="7" t="s">
        <v>118</v>
      </c>
      <c r="G19" s="18">
        <v>52</v>
      </c>
      <c r="H19" s="34">
        <f t="shared" si="1"/>
        <v>3.394317690250364E-06</v>
      </c>
      <c r="I19" s="19">
        <v>0</v>
      </c>
      <c r="J19" s="34">
        <f t="shared" si="7"/>
        <v>0</v>
      </c>
      <c r="K19" s="7" t="s">
        <v>118</v>
      </c>
      <c r="L19" s="18">
        <v>30</v>
      </c>
      <c r="M19" s="34">
        <f t="shared" si="2"/>
        <v>1.995235510616349E-06</v>
      </c>
      <c r="N19" s="19">
        <v>0</v>
      </c>
      <c r="O19" s="34">
        <f t="shared" si="3"/>
        <v>0</v>
      </c>
      <c r="P19" s="7" t="s">
        <v>118</v>
      </c>
      <c r="Q19" s="18">
        <v>1</v>
      </c>
      <c r="R19" s="34">
        <f t="shared" si="4"/>
        <v>6.651276942078087E-08</v>
      </c>
      <c r="S19" s="19">
        <v>0</v>
      </c>
      <c r="T19" s="34">
        <f t="shared" si="5"/>
        <v>0</v>
      </c>
      <c r="U19" s="7" t="s">
        <v>118</v>
      </c>
      <c r="V19" s="18">
        <v>0</v>
      </c>
      <c r="W19" s="34">
        <f t="shared" si="0"/>
        <v>0</v>
      </c>
      <c r="X19" s="19">
        <v>0</v>
      </c>
      <c r="Y19" s="34">
        <f t="shared" si="6"/>
        <v>0</v>
      </c>
    </row>
    <row r="20" spans="1:25" ht="12.75">
      <c r="A20" s="7" t="s">
        <v>101</v>
      </c>
      <c r="B20" s="18">
        <v>2038</v>
      </c>
      <c r="C20" s="34">
        <f>(B20/C9)</f>
        <v>0.00012878931597201115</v>
      </c>
      <c r="D20" s="19">
        <v>11</v>
      </c>
      <c r="E20" s="34">
        <f>(D20/C7)</f>
        <v>4.260890448633029E-05</v>
      </c>
      <c r="F20" s="7" t="s">
        <v>101</v>
      </c>
      <c r="G20" s="18">
        <v>2045</v>
      </c>
      <c r="H20" s="34">
        <f t="shared" si="1"/>
        <v>0.00013348807070311528</v>
      </c>
      <c r="I20" s="19">
        <v>8</v>
      </c>
      <c r="J20" s="34">
        <f t="shared" si="7"/>
        <v>3.214478008952321E-05</v>
      </c>
      <c r="K20" s="7" t="s">
        <v>101</v>
      </c>
      <c r="L20" s="18">
        <v>2109</v>
      </c>
      <c r="M20" s="34">
        <f t="shared" si="2"/>
        <v>0.00014026505639632932</v>
      </c>
      <c r="N20" s="19">
        <v>4</v>
      </c>
      <c r="O20" s="34">
        <f t="shared" si="3"/>
        <v>1.667618598950234E-05</v>
      </c>
      <c r="P20" s="7" t="s">
        <v>101</v>
      </c>
      <c r="Q20" s="18">
        <v>2093</v>
      </c>
      <c r="R20" s="34">
        <f t="shared" si="4"/>
        <v>0.00013921122639769435</v>
      </c>
      <c r="S20" s="19">
        <v>3</v>
      </c>
      <c r="T20" s="34">
        <f t="shared" si="5"/>
        <v>1.2507139492126755E-05</v>
      </c>
      <c r="U20" s="7" t="s">
        <v>101</v>
      </c>
      <c r="V20" s="18">
        <v>1793</v>
      </c>
      <c r="W20" s="34">
        <f t="shared" si="0"/>
        <v>0.00012387538868234932</v>
      </c>
      <c r="X20" s="19">
        <v>1</v>
      </c>
      <c r="Y20" s="34">
        <f t="shared" si="6"/>
        <v>4.460860410756027E-06</v>
      </c>
    </row>
    <row r="21" spans="1:25" ht="12.75">
      <c r="A21" s="7" t="s">
        <v>4</v>
      </c>
      <c r="B21" s="18">
        <v>198</v>
      </c>
      <c r="C21" s="34">
        <f>(B21/C9)</f>
        <v>1.2512406556652701E-05</v>
      </c>
      <c r="D21" s="19">
        <v>0</v>
      </c>
      <c r="E21" s="34">
        <v>0</v>
      </c>
      <c r="F21" s="7" t="s">
        <v>4</v>
      </c>
      <c r="G21" s="18">
        <v>215</v>
      </c>
      <c r="H21" s="34">
        <f t="shared" si="1"/>
        <v>1.4034198142381314E-05</v>
      </c>
      <c r="I21" s="19">
        <v>1</v>
      </c>
      <c r="J21" s="34">
        <f t="shared" si="7"/>
        <v>4.018097511190402E-06</v>
      </c>
      <c r="K21" s="7" t="s">
        <v>4</v>
      </c>
      <c r="L21" s="18">
        <v>157</v>
      </c>
      <c r="M21" s="34">
        <f t="shared" si="2"/>
        <v>1.0441732505558892E-05</v>
      </c>
      <c r="N21" s="19">
        <v>0</v>
      </c>
      <c r="O21" s="34">
        <f t="shared" si="3"/>
        <v>0</v>
      </c>
      <c r="P21" s="7" t="s">
        <v>4</v>
      </c>
      <c r="Q21" s="18">
        <v>181</v>
      </c>
      <c r="R21" s="34">
        <f t="shared" si="4"/>
        <v>1.2038811265161336E-05</v>
      </c>
      <c r="S21" s="19">
        <v>0</v>
      </c>
      <c r="T21" s="34">
        <f t="shared" si="5"/>
        <v>0</v>
      </c>
      <c r="U21" s="7" t="s">
        <v>4</v>
      </c>
      <c r="V21" s="18">
        <v>183</v>
      </c>
      <c r="W21" s="34">
        <f t="shared" si="0"/>
        <v>1.264316571604569E-05</v>
      </c>
      <c r="X21" s="19">
        <v>0</v>
      </c>
      <c r="Y21" s="34">
        <f t="shared" si="6"/>
        <v>0</v>
      </c>
    </row>
    <row r="22" spans="1:25" ht="12.75">
      <c r="A22" s="7" t="s">
        <v>85</v>
      </c>
      <c r="B22" s="18">
        <v>93</v>
      </c>
      <c r="C22" s="34">
        <f>(B22/C9)</f>
        <v>5.877039443276269E-06</v>
      </c>
      <c r="D22" s="19">
        <v>0</v>
      </c>
      <c r="E22" s="34">
        <v>0</v>
      </c>
      <c r="F22" s="7" t="s">
        <v>85</v>
      </c>
      <c r="G22" s="18">
        <v>120</v>
      </c>
      <c r="H22" s="34">
        <f t="shared" si="1"/>
        <v>7.833040823654686E-06</v>
      </c>
      <c r="I22" s="19">
        <v>1</v>
      </c>
      <c r="J22" s="34">
        <f t="shared" si="7"/>
        <v>4.018097511190402E-06</v>
      </c>
      <c r="K22" s="7" t="s">
        <v>85</v>
      </c>
      <c r="L22" s="18">
        <v>87</v>
      </c>
      <c r="M22" s="34">
        <f t="shared" si="2"/>
        <v>5.786182980787411E-06</v>
      </c>
      <c r="N22" s="19">
        <v>0</v>
      </c>
      <c r="O22" s="34">
        <f t="shared" si="3"/>
        <v>0</v>
      </c>
      <c r="P22" s="7" t="s">
        <v>85</v>
      </c>
      <c r="Q22" s="18">
        <v>84</v>
      </c>
      <c r="R22" s="34">
        <f t="shared" si="4"/>
        <v>5.587072631345593E-06</v>
      </c>
      <c r="S22" s="19">
        <v>0</v>
      </c>
      <c r="T22" s="34">
        <f t="shared" si="5"/>
        <v>0</v>
      </c>
      <c r="U22" s="7" t="s">
        <v>85</v>
      </c>
      <c r="V22" s="18">
        <v>72</v>
      </c>
      <c r="W22" s="34">
        <f t="shared" si="0"/>
        <v>4.974360281722895E-06</v>
      </c>
      <c r="X22" s="19">
        <v>0</v>
      </c>
      <c r="Y22" s="34">
        <f t="shared" si="6"/>
        <v>0</v>
      </c>
    </row>
    <row r="23" spans="1:25" ht="12.75">
      <c r="A23" s="7" t="s">
        <v>5</v>
      </c>
      <c r="B23" s="18">
        <v>405</v>
      </c>
      <c r="C23" s="34">
        <f>(405/C9)</f>
        <v>2.5593558865880525E-05</v>
      </c>
      <c r="D23" s="19">
        <v>1</v>
      </c>
      <c r="E23" s="34">
        <f>(D23/C7)</f>
        <v>3.873536771484571E-06</v>
      </c>
      <c r="F23" s="7" t="s">
        <v>5</v>
      </c>
      <c r="G23" s="18">
        <v>379</v>
      </c>
      <c r="H23" s="34">
        <f t="shared" si="1"/>
        <v>2.4739353934709386E-05</v>
      </c>
      <c r="I23" s="19">
        <v>1</v>
      </c>
      <c r="J23" s="34">
        <f t="shared" si="7"/>
        <v>4.018097511190402E-06</v>
      </c>
      <c r="K23" s="7" t="s">
        <v>5</v>
      </c>
      <c r="L23" s="18">
        <v>377</v>
      </c>
      <c r="M23" s="34">
        <f t="shared" si="2"/>
        <v>2.5073459583412117E-05</v>
      </c>
      <c r="N23" s="19">
        <v>0</v>
      </c>
      <c r="O23" s="34">
        <f t="shared" si="3"/>
        <v>0</v>
      </c>
      <c r="P23" s="7" t="s">
        <v>5</v>
      </c>
      <c r="Q23" s="18">
        <v>324</v>
      </c>
      <c r="R23" s="34">
        <f t="shared" si="4"/>
        <v>2.1550137292333E-05</v>
      </c>
      <c r="S23" s="19">
        <v>1</v>
      </c>
      <c r="T23" s="34">
        <f t="shared" si="5"/>
        <v>4.169046497375585E-06</v>
      </c>
      <c r="U23" s="7" t="s">
        <v>5</v>
      </c>
      <c r="V23" s="18">
        <v>265</v>
      </c>
      <c r="W23" s="34">
        <f t="shared" si="0"/>
        <v>1.83084093702301E-05</v>
      </c>
      <c r="X23" s="19">
        <v>2</v>
      </c>
      <c r="Y23" s="34">
        <f t="shared" si="6"/>
        <v>8.921720821512054E-06</v>
      </c>
    </row>
    <row r="24" spans="1:25" ht="12.75">
      <c r="A24" s="7" t="s">
        <v>131</v>
      </c>
      <c r="B24" s="18">
        <v>1289</v>
      </c>
      <c r="C24" s="34">
        <f>(B24/C9)</f>
        <v>8.145703056325926E-05</v>
      </c>
      <c r="D24" s="19">
        <v>1</v>
      </c>
      <c r="E24" s="34">
        <f>(D24/C7)</f>
        <v>3.873536771484571E-06</v>
      </c>
      <c r="F24" s="7" t="s">
        <v>131</v>
      </c>
      <c r="G24" s="18">
        <v>1237</v>
      </c>
      <c r="H24" s="34">
        <f t="shared" si="1"/>
        <v>8.07455958238404E-05</v>
      </c>
      <c r="I24" s="19">
        <v>2</v>
      </c>
      <c r="J24" s="34">
        <f t="shared" si="7"/>
        <v>8.036195022380803E-06</v>
      </c>
      <c r="K24" s="7" t="s">
        <v>131</v>
      </c>
      <c r="L24" s="18">
        <v>1168</v>
      </c>
      <c r="M24" s="34">
        <f t="shared" si="2"/>
        <v>7.768116921332985E-05</v>
      </c>
      <c r="N24" s="19">
        <v>2</v>
      </c>
      <c r="O24" s="34">
        <f t="shared" si="3"/>
        <v>8.33809299475117E-06</v>
      </c>
      <c r="P24" s="7" t="s">
        <v>131</v>
      </c>
      <c r="Q24" s="18">
        <v>1015</v>
      </c>
      <c r="R24" s="34">
        <f t="shared" si="4"/>
        <v>6.751046096209258E-05</v>
      </c>
      <c r="S24" s="19">
        <v>2</v>
      </c>
      <c r="T24" s="34">
        <f t="shared" si="5"/>
        <v>8.33809299475117E-06</v>
      </c>
      <c r="U24" s="7" t="s">
        <v>131</v>
      </c>
      <c r="V24" s="18">
        <v>924</v>
      </c>
      <c r="W24" s="34">
        <f t="shared" si="0"/>
        <v>6.383762361544381E-05</v>
      </c>
      <c r="X24" s="19">
        <v>0</v>
      </c>
      <c r="Y24" s="34">
        <f t="shared" si="6"/>
        <v>0</v>
      </c>
    </row>
    <row r="25" spans="1:25" ht="12.75">
      <c r="A25" s="7" t="s">
        <v>35</v>
      </c>
      <c r="B25" s="18">
        <v>3887</v>
      </c>
      <c r="C25" s="34">
        <f>B25/C9</f>
        <v>0.0002456349711399447</v>
      </c>
      <c r="D25" s="19">
        <v>1</v>
      </c>
      <c r="E25" s="34">
        <f>(D25/C7)</f>
        <v>3.873536771484571E-06</v>
      </c>
      <c r="F25" s="7" t="s">
        <v>35</v>
      </c>
      <c r="G25" s="18">
        <v>3898</v>
      </c>
      <c r="H25" s="34">
        <f t="shared" si="1"/>
        <v>0.0002544432760883831</v>
      </c>
      <c r="I25" s="19">
        <v>4</v>
      </c>
      <c r="J25" s="34">
        <f t="shared" si="7"/>
        <v>1.6072390044761607E-05</v>
      </c>
      <c r="K25" s="7" t="s">
        <v>35</v>
      </c>
      <c r="L25" s="18">
        <v>4401</v>
      </c>
      <c r="M25" s="34">
        <f t="shared" si="2"/>
        <v>0.0002927010494074184</v>
      </c>
      <c r="N25" s="19">
        <v>1</v>
      </c>
      <c r="O25" s="34">
        <f t="shared" si="3"/>
        <v>4.169046497375585E-06</v>
      </c>
      <c r="P25" s="7" t="s">
        <v>35</v>
      </c>
      <c r="Q25" s="18">
        <v>4303</v>
      </c>
      <c r="R25" s="34">
        <f t="shared" si="4"/>
        <v>0.00028620444681762004</v>
      </c>
      <c r="S25" s="19">
        <v>1</v>
      </c>
      <c r="T25" s="34">
        <f t="shared" si="5"/>
        <v>4.169046497375585E-06</v>
      </c>
      <c r="U25" s="7" t="s">
        <v>35</v>
      </c>
      <c r="V25" s="18">
        <v>3832</v>
      </c>
      <c r="W25" s="34">
        <f t="shared" si="0"/>
        <v>0.0002647465083272518</v>
      </c>
      <c r="X25" s="19">
        <v>1</v>
      </c>
      <c r="Y25" s="34">
        <f t="shared" si="6"/>
        <v>4.460860410756027E-06</v>
      </c>
    </row>
    <row r="26" spans="1:25" ht="12.75">
      <c r="A26" s="7" t="s">
        <v>63</v>
      </c>
      <c r="B26" s="18">
        <v>2415</v>
      </c>
      <c r="C26" s="34">
        <f>B26/C9</f>
        <v>0.00015261344360765794</v>
      </c>
      <c r="D26" s="19">
        <v>7</v>
      </c>
      <c r="E26" s="34">
        <f>(D26/C7)</f>
        <v>2.7114757400392002E-05</v>
      </c>
      <c r="F26" s="7" t="s">
        <v>63</v>
      </c>
      <c r="G26" s="18">
        <v>2422</v>
      </c>
      <c r="H26" s="34">
        <f t="shared" si="1"/>
        <v>0.00015809687395743042</v>
      </c>
      <c r="I26" s="19">
        <v>20</v>
      </c>
      <c r="J26" s="34">
        <f t="shared" si="7"/>
        <v>8.036195022380803E-05</v>
      </c>
      <c r="K26" s="7" t="s">
        <v>63</v>
      </c>
      <c r="L26" s="18">
        <v>2437</v>
      </c>
      <c r="M26" s="34">
        <f t="shared" si="2"/>
        <v>0.0001620796313124014</v>
      </c>
      <c r="N26" s="19">
        <v>6</v>
      </c>
      <c r="O26" s="34">
        <f t="shared" si="3"/>
        <v>2.501427898425351E-05</v>
      </c>
      <c r="P26" s="7" t="s">
        <v>63</v>
      </c>
      <c r="Q26" s="18">
        <v>2286</v>
      </c>
      <c r="R26" s="34">
        <f t="shared" si="4"/>
        <v>0.00015204819089590505</v>
      </c>
      <c r="S26" s="19">
        <v>3</v>
      </c>
      <c r="T26" s="34">
        <f t="shared" si="5"/>
        <v>1.2507139492126755E-05</v>
      </c>
      <c r="U26" s="7" t="s">
        <v>63</v>
      </c>
      <c r="V26" s="18">
        <v>2051</v>
      </c>
      <c r="W26" s="34">
        <f t="shared" si="0"/>
        <v>0.00014170017969185634</v>
      </c>
      <c r="X26" s="19">
        <v>7</v>
      </c>
      <c r="Y26" s="34">
        <f t="shared" si="6"/>
        <v>3.1226022875292185E-05</v>
      </c>
    </row>
    <row r="27" spans="1:25" ht="12.75">
      <c r="A27" s="7" t="s">
        <v>122</v>
      </c>
      <c r="B27" s="18">
        <v>0</v>
      </c>
      <c r="C27" s="34">
        <v>0</v>
      </c>
      <c r="D27" s="19">
        <v>0</v>
      </c>
      <c r="E27" s="34">
        <f>0</f>
        <v>0</v>
      </c>
      <c r="F27" s="7" t="s">
        <v>122</v>
      </c>
      <c r="G27" s="18">
        <v>3</v>
      </c>
      <c r="H27" s="34">
        <f t="shared" si="1"/>
        <v>1.9582602059136716E-07</v>
      </c>
      <c r="I27" s="19">
        <v>0</v>
      </c>
      <c r="J27" s="34">
        <f t="shared" si="7"/>
        <v>0</v>
      </c>
      <c r="K27" s="7" t="s">
        <v>122</v>
      </c>
      <c r="L27" s="18">
        <v>1</v>
      </c>
      <c r="M27" s="34">
        <f t="shared" si="2"/>
        <v>6.65078503538783E-08</v>
      </c>
      <c r="N27" s="19">
        <v>0</v>
      </c>
      <c r="O27" s="34">
        <f t="shared" si="3"/>
        <v>0</v>
      </c>
      <c r="P27" s="7" t="s">
        <v>122</v>
      </c>
      <c r="Q27" s="18">
        <v>1</v>
      </c>
      <c r="R27" s="34">
        <f t="shared" si="4"/>
        <v>6.651276942078087E-08</v>
      </c>
      <c r="S27" s="19">
        <v>0</v>
      </c>
      <c r="T27" s="34">
        <f t="shared" si="5"/>
        <v>0</v>
      </c>
      <c r="U27" s="7" t="s">
        <v>122</v>
      </c>
      <c r="V27" s="18">
        <v>0</v>
      </c>
      <c r="W27" s="34">
        <f t="shared" si="0"/>
        <v>0</v>
      </c>
      <c r="X27" s="19">
        <v>0</v>
      </c>
      <c r="Y27" s="34">
        <f t="shared" si="6"/>
        <v>0</v>
      </c>
    </row>
    <row r="28" spans="1:25" ht="12.75">
      <c r="A28" s="7" t="s">
        <v>90</v>
      </c>
      <c r="B28" s="18">
        <v>2192</v>
      </c>
      <c r="C28" s="34">
        <f>B28/C9</f>
        <v>0.00013852118773829657</v>
      </c>
      <c r="D28" s="19">
        <v>8</v>
      </c>
      <c r="E28" s="34">
        <f>(8/C7)</f>
        <v>3.098829417187657E-05</v>
      </c>
      <c r="F28" s="7" t="s">
        <v>90</v>
      </c>
      <c r="G28" s="18">
        <v>2293</v>
      </c>
      <c r="H28" s="34">
        <f t="shared" si="1"/>
        <v>0.00014967635507200165</v>
      </c>
      <c r="I28" s="19">
        <v>7</v>
      </c>
      <c r="J28" s="34">
        <f t="shared" si="7"/>
        <v>2.8126682578332812E-05</v>
      </c>
      <c r="K28" s="7" t="s">
        <v>90</v>
      </c>
      <c r="L28" s="18">
        <v>2288</v>
      </c>
      <c r="M28" s="34">
        <f t="shared" si="2"/>
        <v>0.00015216996160967355</v>
      </c>
      <c r="N28" s="19">
        <v>0</v>
      </c>
      <c r="O28" s="34">
        <f t="shared" si="3"/>
        <v>0</v>
      </c>
      <c r="P28" s="7" t="s">
        <v>90</v>
      </c>
      <c r="Q28" s="18">
        <v>2195</v>
      </c>
      <c r="R28" s="34">
        <f t="shared" si="4"/>
        <v>0.000145995528878614</v>
      </c>
      <c r="S28" s="19">
        <v>4</v>
      </c>
      <c r="T28" s="34">
        <f t="shared" si="5"/>
        <v>1.667618598950234E-05</v>
      </c>
      <c r="U28" s="7" t="s">
        <v>90</v>
      </c>
      <c r="V28" s="18">
        <v>2006</v>
      </c>
      <c r="W28" s="34">
        <f t="shared" si="0"/>
        <v>0.00013859120451577953</v>
      </c>
      <c r="X28" s="19">
        <v>2</v>
      </c>
      <c r="Y28" s="34">
        <f t="shared" si="6"/>
        <v>8.921720821512054E-06</v>
      </c>
    </row>
    <row r="29" spans="1:25" ht="12.75">
      <c r="A29" s="7" t="s">
        <v>97</v>
      </c>
      <c r="B29" s="18">
        <v>5</v>
      </c>
      <c r="C29" s="34">
        <f>B29/C9</f>
        <v>3.1596986254173487E-07</v>
      </c>
      <c r="D29" s="19">
        <v>0</v>
      </c>
      <c r="E29" s="34">
        <f>(0)</f>
        <v>0</v>
      </c>
      <c r="F29" s="7" t="s">
        <v>97</v>
      </c>
      <c r="G29" s="18">
        <v>0</v>
      </c>
      <c r="H29" s="34">
        <f t="shared" si="1"/>
        <v>0</v>
      </c>
      <c r="I29" s="19">
        <v>0</v>
      </c>
      <c r="J29" s="34">
        <f t="shared" si="7"/>
        <v>0</v>
      </c>
      <c r="K29" s="7" t="s">
        <v>97</v>
      </c>
      <c r="L29" s="18">
        <v>1</v>
      </c>
      <c r="M29" s="34">
        <f t="shared" si="2"/>
        <v>6.65078503538783E-08</v>
      </c>
      <c r="N29" s="19">
        <v>0</v>
      </c>
      <c r="O29" s="34">
        <f t="shared" si="3"/>
        <v>0</v>
      </c>
      <c r="P29" s="7" t="s">
        <v>97</v>
      </c>
      <c r="Q29" s="18">
        <v>0</v>
      </c>
      <c r="R29" s="34">
        <f t="shared" si="4"/>
        <v>0</v>
      </c>
      <c r="S29" s="19">
        <v>0</v>
      </c>
      <c r="T29" s="34">
        <f t="shared" si="5"/>
        <v>0</v>
      </c>
      <c r="U29" s="7" t="s">
        <v>97</v>
      </c>
      <c r="V29" s="18">
        <v>0</v>
      </c>
      <c r="W29" s="34">
        <f t="shared" si="0"/>
        <v>0</v>
      </c>
      <c r="X29" s="19">
        <v>0</v>
      </c>
      <c r="Y29" s="34">
        <f t="shared" si="6"/>
        <v>0</v>
      </c>
    </row>
    <row r="30" spans="1:25" ht="12.75">
      <c r="A30" s="7" t="s">
        <v>41</v>
      </c>
      <c r="B30" s="18">
        <v>4849</v>
      </c>
      <c r="C30" s="34">
        <f>B30/C9</f>
        <v>0.0003064275726929745</v>
      </c>
      <c r="D30" s="19">
        <v>33</v>
      </c>
      <c r="E30" s="34">
        <f>(33/C7)</f>
        <v>0.00012782671345899085</v>
      </c>
      <c r="F30" s="7" t="s">
        <v>41</v>
      </c>
      <c r="G30" s="18">
        <v>4889</v>
      </c>
      <c r="H30" s="34">
        <f t="shared" si="1"/>
        <v>0.00031913113822373135</v>
      </c>
      <c r="I30" s="19">
        <v>47</v>
      </c>
      <c r="J30" s="34">
        <f t="shared" si="7"/>
        <v>0.00018885058302594887</v>
      </c>
      <c r="K30" s="7" t="s">
        <v>41</v>
      </c>
      <c r="L30" s="18">
        <v>5009</v>
      </c>
      <c r="M30" s="34">
        <f t="shared" si="2"/>
        <v>0.0003331378224225764</v>
      </c>
      <c r="N30" s="19">
        <v>33</v>
      </c>
      <c r="O30" s="34">
        <f t="shared" si="3"/>
        <v>0.0001375785344133943</v>
      </c>
      <c r="P30" s="7" t="s">
        <v>41</v>
      </c>
      <c r="Q30" s="18">
        <v>4903</v>
      </c>
      <c r="R30" s="34">
        <f t="shared" si="4"/>
        <v>0.0003261121084700886</v>
      </c>
      <c r="S30" s="19">
        <v>24</v>
      </c>
      <c r="T30" s="34">
        <f t="shared" si="5"/>
        <v>0.00010005711593701404</v>
      </c>
      <c r="U30" s="7" t="s">
        <v>41</v>
      </c>
      <c r="V30" s="18">
        <v>4729</v>
      </c>
      <c r="W30" s="34">
        <f t="shared" si="0"/>
        <v>0.00032671874683704954</v>
      </c>
      <c r="X30" s="19">
        <v>25</v>
      </c>
      <c r="Y30" s="34">
        <f t="shared" si="6"/>
        <v>0.00011152151026890067</v>
      </c>
    </row>
    <row r="31" spans="1:25" ht="12.75">
      <c r="A31" s="7" t="s">
        <v>117</v>
      </c>
      <c r="B31" s="18">
        <v>1235</v>
      </c>
      <c r="C31" s="34">
        <f>B31/C9</f>
        <v>7.804455604780852E-05</v>
      </c>
      <c r="D31" s="19">
        <v>1</v>
      </c>
      <c r="E31" s="34">
        <f>(1/C7)</f>
        <v>3.873536771484571E-06</v>
      </c>
      <c r="F31" s="7" t="s">
        <v>117</v>
      </c>
      <c r="G31" s="18">
        <v>996</v>
      </c>
      <c r="H31" s="34">
        <f t="shared" si="1"/>
        <v>6.50142388363339E-05</v>
      </c>
      <c r="I31" s="19">
        <v>1</v>
      </c>
      <c r="J31" s="34">
        <f t="shared" si="7"/>
        <v>4.018097511190402E-06</v>
      </c>
      <c r="K31" s="7" t="s">
        <v>117</v>
      </c>
      <c r="L31" s="18">
        <v>785</v>
      </c>
      <c r="M31" s="34">
        <f t="shared" si="2"/>
        <v>5.220866252779446E-05</v>
      </c>
      <c r="N31" s="19">
        <v>0</v>
      </c>
      <c r="O31" s="34">
        <f t="shared" si="3"/>
        <v>0</v>
      </c>
      <c r="P31" s="7" t="s">
        <v>117</v>
      </c>
      <c r="Q31" s="18">
        <v>543</v>
      </c>
      <c r="R31" s="34">
        <f t="shared" si="4"/>
        <v>3.611643379548401E-05</v>
      </c>
      <c r="S31" s="19">
        <v>0</v>
      </c>
      <c r="T31" s="34">
        <f t="shared" si="5"/>
        <v>0</v>
      </c>
      <c r="U31" s="7" t="s">
        <v>117</v>
      </c>
      <c r="V31" s="18">
        <v>234</v>
      </c>
      <c r="W31" s="34">
        <f t="shared" si="0"/>
        <v>1.6166670915599407E-05</v>
      </c>
      <c r="X31" s="19">
        <v>0</v>
      </c>
      <c r="Y31" s="34">
        <f t="shared" si="6"/>
        <v>0</v>
      </c>
    </row>
    <row r="32" spans="1:25" ht="12.75">
      <c r="A32" s="7" t="s">
        <v>49</v>
      </c>
      <c r="B32" s="18">
        <v>336</v>
      </c>
      <c r="C32" s="34">
        <f>B32/C9</f>
        <v>2.1233174762804585E-05</v>
      </c>
      <c r="D32" s="19">
        <v>0</v>
      </c>
      <c r="E32" s="34">
        <v>0</v>
      </c>
      <c r="F32" s="7" t="s">
        <v>49</v>
      </c>
      <c r="G32" s="18">
        <v>272</v>
      </c>
      <c r="H32" s="34">
        <f t="shared" si="1"/>
        <v>1.775489253361729E-05</v>
      </c>
      <c r="I32" s="19">
        <v>0</v>
      </c>
      <c r="J32" s="34">
        <f t="shared" si="7"/>
        <v>0</v>
      </c>
      <c r="K32" s="7" t="s">
        <v>49</v>
      </c>
      <c r="L32" s="18">
        <v>327</v>
      </c>
      <c r="M32" s="34">
        <f t="shared" si="2"/>
        <v>2.1748067065718202E-05</v>
      </c>
      <c r="N32" s="19">
        <v>0</v>
      </c>
      <c r="O32" s="34">
        <f t="shared" si="3"/>
        <v>0</v>
      </c>
      <c r="P32" s="7" t="s">
        <v>49</v>
      </c>
      <c r="Q32" s="18">
        <v>216</v>
      </c>
      <c r="R32" s="34">
        <f t="shared" si="4"/>
        <v>1.4366758194888667E-05</v>
      </c>
      <c r="S32" s="19">
        <v>0</v>
      </c>
      <c r="T32" s="34">
        <f t="shared" si="5"/>
        <v>0</v>
      </c>
      <c r="U32" s="7" t="s">
        <v>49</v>
      </c>
      <c r="V32" s="18">
        <v>201</v>
      </c>
      <c r="W32" s="34">
        <f t="shared" si="0"/>
        <v>1.3886755786476415E-05</v>
      </c>
      <c r="X32" s="19">
        <v>0</v>
      </c>
      <c r="Y32" s="34">
        <f t="shared" si="6"/>
        <v>0</v>
      </c>
    </row>
    <row r="33" spans="1:25" ht="12.75">
      <c r="A33" s="7" t="s">
        <v>54</v>
      </c>
      <c r="B33" s="18">
        <v>39</v>
      </c>
      <c r="C33" s="34">
        <f>B33/C9</f>
        <v>2.464564927825532E-06</v>
      </c>
      <c r="D33" s="19">
        <v>0</v>
      </c>
      <c r="E33" s="34">
        <v>0</v>
      </c>
      <c r="F33" s="7" t="s">
        <v>54</v>
      </c>
      <c r="G33" s="18">
        <v>31</v>
      </c>
      <c r="H33" s="34">
        <f t="shared" si="1"/>
        <v>2.023535546110794E-06</v>
      </c>
      <c r="I33" s="19">
        <v>0</v>
      </c>
      <c r="J33" s="34">
        <f t="shared" si="7"/>
        <v>0</v>
      </c>
      <c r="K33" s="7" t="s">
        <v>54</v>
      </c>
      <c r="L33" s="18">
        <v>28</v>
      </c>
      <c r="M33" s="34">
        <f t="shared" si="2"/>
        <v>1.8622198099085922E-06</v>
      </c>
      <c r="N33" s="19">
        <v>0</v>
      </c>
      <c r="O33" s="34">
        <f t="shared" si="3"/>
        <v>0</v>
      </c>
      <c r="P33" s="7" t="s">
        <v>54</v>
      </c>
      <c r="Q33" s="18">
        <v>14</v>
      </c>
      <c r="R33" s="34">
        <f t="shared" si="4"/>
        <v>9.311787718909321E-07</v>
      </c>
      <c r="S33" s="19">
        <v>0</v>
      </c>
      <c r="T33" s="34">
        <f t="shared" si="5"/>
        <v>0</v>
      </c>
      <c r="U33" s="7" t="s">
        <v>54</v>
      </c>
      <c r="V33" s="18">
        <v>12</v>
      </c>
      <c r="W33" s="34">
        <f t="shared" si="0"/>
        <v>8.290600469538158E-07</v>
      </c>
      <c r="X33" s="19">
        <v>0</v>
      </c>
      <c r="Y33" s="34">
        <f t="shared" si="6"/>
        <v>0</v>
      </c>
    </row>
    <row r="34" spans="1:25" ht="12.75">
      <c r="A34" s="7" t="s">
        <v>59</v>
      </c>
      <c r="B34" s="18">
        <v>3</v>
      </c>
      <c r="C34" s="34">
        <f>B34/C9</f>
        <v>1.8958191752504092E-07</v>
      </c>
      <c r="D34" s="19">
        <v>0</v>
      </c>
      <c r="E34" s="34">
        <v>0</v>
      </c>
      <c r="F34" s="7" t="s">
        <v>59</v>
      </c>
      <c r="G34" s="18">
        <v>4</v>
      </c>
      <c r="H34" s="34">
        <f t="shared" si="1"/>
        <v>2.6110136078848956E-07</v>
      </c>
      <c r="I34" s="19">
        <v>0</v>
      </c>
      <c r="J34" s="34">
        <f t="shared" si="7"/>
        <v>0</v>
      </c>
      <c r="K34" s="7" t="s">
        <v>59</v>
      </c>
      <c r="L34" s="18">
        <v>3</v>
      </c>
      <c r="M34" s="34">
        <f t="shared" si="2"/>
        <v>1.9952355106163487E-07</v>
      </c>
      <c r="N34" s="19">
        <v>0</v>
      </c>
      <c r="O34" s="34">
        <f t="shared" si="3"/>
        <v>0</v>
      </c>
      <c r="P34" s="7" t="s">
        <v>59</v>
      </c>
      <c r="Q34" s="18">
        <v>3</v>
      </c>
      <c r="R34" s="34">
        <f t="shared" si="4"/>
        <v>1.995383082623426E-07</v>
      </c>
      <c r="S34" s="19">
        <v>0</v>
      </c>
      <c r="T34" s="34">
        <f t="shared" si="5"/>
        <v>0</v>
      </c>
      <c r="U34" s="7" t="s">
        <v>59</v>
      </c>
      <c r="V34" s="18">
        <v>0</v>
      </c>
      <c r="W34" s="34">
        <f t="shared" si="0"/>
        <v>0</v>
      </c>
      <c r="X34" s="19">
        <v>0</v>
      </c>
      <c r="Y34" s="34">
        <f t="shared" si="6"/>
        <v>0</v>
      </c>
    </row>
    <row r="35" spans="1:25" ht="12.75" customHeight="1">
      <c r="A35" s="7"/>
      <c r="B35" s="18"/>
      <c r="C35" s="34"/>
      <c r="D35" s="19"/>
      <c r="E35" s="34"/>
      <c r="F35" s="7"/>
      <c r="G35" s="18"/>
      <c r="H35" s="34">
        <f t="shared" si="1"/>
        <v>0</v>
      </c>
      <c r="I35" s="19"/>
      <c r="K35" s="7"/>
      <c r="L35" s="18"/>
      <c r="N35" s="19"/>
      <c r="O35" s="34"/>
      <c r="P35" s="7"/>
      <c r="Q35" s="10"/>
      <c r="R35" s="34"/>
      <c r="S35" s="13"/>
      <c r="T35" s="34"/>
      <c r="U35" s="7"/>
      <c r="V35" s="10"/>
      <c r="W35" s="34"/>
      <c r="X35" s="13"/>
      <c r="Y35" s="34"/>
    </row>
    <row r="36" spans="1:25" ht="12.75">
      <c r="A36" s="1" t="s">
        <v>121</v>
      </c>
      <c r="B36" s="29">
        <v>61539</v>
      </c>
      <c r="C36" s="34">
        <f>(B36/C9)</f>
        <v>0.0038888938741911644</v>
      </c>
      <c r="D36" s="30">
        <f>SUM(D13:D34)</f>
        <v>140</v>
      </c>
      <c r="E36" s="34">
        <f>(D36/C7)</f>
        <v>0.0005422951480078401</v>
      </c>
      <c r="F36" s="1" t="s">
        <v>121</v>
      </c>
      <c r="G36" s="29">
        <v>60873</v>
      </c>
      <c r="H36" s="34">
        <f t="shared" si="1"/>
        <v>0.003973505783819431</v>
      </c>
      <c r="I36" s="30">
        <f>SUM(I13:I34)</f>
        <v>153</v>
      </c>
      <c r="J36" s="34">
        <f>(I36/$H$7)</f>
        <v>0.0006147689192121315</v>
      </c>
      <c r="K36" s="1" t="s">
        <v>121</v>
      </c>
      <c r="L36" s="29">
        <f>SUM(L13:L34)</f>
        <v>63715</v>
      </c>
      <c r="M36" s="34">
        <f>L36/$M$9</f>
        <v>0.004237547685297356</v>
      </c>
      <c r="N36" s="29">
        <f>SUM(N13:N34)</f>
        <v>99</v>
      </c>
      <c r="O36" s="34">
        <f t="shared" si="3"/>
        <v>0.0004127356032401829</v>
      </c>
      <c r="P36" s="1" t="s">
        <v>121</v>
      </c>
      <c r="Q36" s="29">
        <v>59770</v>
      </c>
      <c r="R36" s="34">
        <f t="shared" si="4"/>
        <v>0.003975468228280072</v>
      </c>
      <c r="S36" s="30">
        <f>SUM(S13:S34)</f>
        <v>71</v>
      </c>
      <c r="T36" s="34">
        <f t="shared" si="5"/>
        <v>0.0002960023013136665</v>
      </c>
      <c r="U36" s="1" t="s">
        <v>121</v>
      </c>
      <c r="V36" s="29">
        <f>SUM(V13:V34)</f>
        <v>55094</v>
      </c>
      <c r="W36" s="34">
        <f t="shared" si="0"/>
        <v>0.0038063528522394603</v>
      </c>
      <c r="X36" s="30">
        <f>SUM(X13:X34)</f>
        <v>74</v>
      </c>
      <c r="Y36" s="34">
        <f t="shared" si="6"/>
        <v>0.00033010367039594594</v>
      </c>
    </row>
    <row r="37" spans="1:23" ht="12.75">
      <c r="A37" s="1"/>
      <c r="B37" s="29"/>
      <c r="C37" s="30"/>
      <c r="D37" s="30"/>
      <c r="E37" s="30"/>
      <c r="F37" s="1"/>
      <c r="G37" s="29"/>
      <c r="H37" s="30"/>
      <c r="I37" s="30"/>
      <c r="J37" s="30"/>
      <c r="K37" s="1"/>
      <c r="L37" s="29"/>
      <c r="M37" s="29"/>
      <c r="Q37" s="29"/>
      <c r="R37" s="30"/>
      <c r="S37" s="30"/>
      <c r="T37" s="30"/>
      <c r="U37" s="1"/>
      <c r="V37" s="29"/>
      <c r="W37" s="30"/>
    </row>
    <row r="38" spans="21:25" ht="12.75" customHeight="1">
      <c r="U38" s="56" t="s">
        <v>145</v>
      </c>
      <c r="V38" s="56"/>
      <c r="W38" s="56"/>
      <c r="X38" s="56"/>
      <c r="Y38" s="56"/>
    </row>
    <row r="39" spans="21:25" ht="12.75" customHeight="1">
      <c r="U39" s="51" t="s">
        <v>146</v>
      </c>
      <c r="V39" s="51"/>
      <c r="W39" s="51"/>
      <c r="X39" s="51"/>
      <c r="Y39" s="51"/>
    </row>
    <row r="40" spans="21:25" ht="12.75">
      <c r="U40" s="51" t="s">
        <v>142</v>
      </c>
      <c r="V40" s="51"/>
      <c r="W40" s="51"/>
      <c r="X40" s="51"/>
      <c r="Y40" s="51"/>
    </row>
    <row r="41" spans="21:25" ht="12.75">
      <c r="U41" s="51" t="s">
        <v>138</v>
      </c>
      <c r="V41" s="51"/>
      <c r="W41" s="51"/>
      <c r="X41" s="51"/>
      <c r="Y41" s="51"/>
    </row>
    <row r="43" spans="21:25" ht="12.75">
      <c r="U43" s="51" t="s">
        <v>147</v>
      </c>
      <c r="V43" s="51"/>
      <c r="W43" s="51"/>
      <c r="X43" s="51"/>
      <c r="Y43" s="51"/>
    </row>
    <row r="44" spans="21:25" ht="12.75">
      <c r="U44" s="51" t="s">
        <v>148</v>
      </c>
      <c r="V44" s="51"/>
      <c r="W44" s="51"/>
      <c r="X44" s="51"/>
      <c r="Y44" s="51"/>
    </row>
    <row r="47" spans="21:26" ht="12.75">
      <c r="U47" s="51" t="s">
        <v>143</v>
      </c>
      <c r="V47" s="55"/>
      <c r="W47" s="55"/>
      <c r="X47" s="55"/>
      <c r="Y47" s="55"/>
      <c r="Z47" s="28"/>
    </row>
    <row r="48" spans="21:26" ht="12.75">
      <c r="U48" s="57" t="s">
        <v>144</v>
      </c>
      <c r="V48" s="55"/>
      <c r="W48" s="55"/>
      <c r="X48" s="55"/>
      <c r="Y48" s="55"/>
      <c r="Z48" s="3"/>
    </row>
  </sheetData>
  <mergeCells count="33">
    <mergeCell ref="K7:L7"/>
    <mergeCell ref="K9:L9"/>
    <mergeCell ref="K1:O1"/>
    <mergeCell ref="P1:T1"/>
    <mergeCell ref="P7:Q7"/>
    <mergeCell ref="P9:Q9"/>
    <mergeCell ref="U1:Y1"/>
    <mergeCell ref="U3:Y3"/>
    <mergeCell ref="P5:Q5"/>
    <mergeCell ref="A1:E1"/>
    <mergeCell ref="A3:E3"/>
    <mergeCell ref="F1:J1"/>
    <mergeCell ref="F3:J3"/>
    <mergeCell ref="K3:O3"/>
    <mergeCell ref="P3:T3"/>
    <mergeCell ref="K5:L5"/>
    <mergeCell ref="A5:B5"/>
    <mergeCell ref="A7:B7"/>
    <mergeCell ref="A9:B9"/>
    <mergeCell ref="F5:G5"/>
    <mergeCell ref="F7:G7"/>
    <mergeCell ref="F9:G9"/>
    <mergeCell ref="U48:Y48"/>
    <mergeCell ref="U39:Y39"/>
    <mergeCell ref="U43:Y43"/>
    <mergeCell ref="U44:Y44"/>
    <mergeCell ref="U40:Y40"/>
    <mergeCell ref="U41:Y41"/>
    <mergeCell ref="U5:V5"/>
    <mergeCell ref="U7:V7"/>
    <mergeCell ref="U9:V9"/>
    <mergeCell ref="U47:Y47"/>
    <mergeCell ref="U38:Y38"/>
  </mergeCells>
  <printOptions/>
  <pageMargins left="0.75" right="0.75" top="1" bottom="1" header="0.5" footer="0.5"/>
  <pageSetup horizontalDpi="600" verticalDpi="600" orientation="portrait" r:id="rId1"/>
  <headerFooter alignWithMargins="0">
    <oddFooter>&amp;CPercentages of Convictions
&amp;P</oddFooter>
  </headerFooter>
  <ignoredErrors>
    <ignoredError sqref="M36 W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F19" sqref="F19"/>
    </sheetView>
  </sheetViews>
  <sheetFormatPr defaultColWidth="9.140625" defaultRowHeight="12.75"/>
  <cols>
    <col min="1" max="1" width="6.421875" style="0" customWidth="1"/>
    <col min="2" max="2" width="12.421875" style="0" bestFit="1" customWidth="1"/>
    <col min="3" max="3" width="4.7109375" style="0" customWidth="1"/>
    <col min="4" max="4" width="12.421875" style="0" bestFit="1" customWidth="1"/>
    <col min="5" max="5" width="4.7109375" style="0" customWidth="1"/>
    <col min="6" max="6" width="12.421875" style="0" bestFit="1" customWidth="1"/>
    <col min="7" max="7" width="4.7109375" style="0" customWidth="1"/>
    <col min="8" max="8" width="12.421875" style="0" bestFit="1" customWidth="1"/>
    <col min="9" max="9" width="4.7109375" style="0" customWidth="1"/>
    <col min="10" max="10" width="12.421875" style="0" bestFit="1" customWidth="1"/>
  </cols>
  <sheetData>
    <row r="1" spans="1:10" ht="15.75">
      <c r="A1" s="61" t="s">
        <v>156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11"/>
      <c r="B2" s="3"/>
      <c r="C2" s="3"/>
      <c r="D2" s="3"/>
      <c r="E2" s="3"/>
      <c r="F2" s="3"/>
      <c r="G2" s="11"/>
      <c r="H2" s="3"/>
      <c r="I2" s="11"/>
      <c r="J2" s="3"/>
    </row>
    <row r="3" spans="1:10" ht="12.75">
      <c r="A3" s="41"/>
      <c r="B3" s="41">
        <v>2006</v>
      </c>
      <c r="C3" s="41"/>
      <c r="D3" s="41">
        <v>2005</v>
      </c>
      <c r="E3" s="41"/>
      <c r="F3" s="41">
        <v>2004</v>
      </c>
      <c r="G3" s="41"/>
      <c r="H3" s="41">
        <v>2003</v>
      </c>
      <c r="I3" s="41"/>
      <c r="J3" s="41">
        <v>2002</v>
      </c>
    </row>
    <row r="4" spans="1:10" ht="12.75">
      <c r="A4" s="42"/>
      <c r="B4" s="42"/>
      <c r="C4" s="42"/>
      <c r="D4" s="43"/>
      <c r="E4" s="43"/>
      <c r="F4" s="43"/>
      <c r="G4" s="42"/>
      <c r="H4" s="43"/>
      <c r="I4" s="42"/>
      <c r="J4" s="43"/>
    </row>
    <row r="5" spans="1:10" ht="12.75">
      <c r="A5" s="2" t="s">
        <v>157</v>
      </c>
      <c r="B5" s="16" t="s">
        <v>158</v>
      </c>
      <c r="C5" s="16"/>
      <c r="D5" s="16" t="s">
        <v>158</v>
      </c>
      <c r="E5" s="16"/>
      <c r="F5" s="16" t="s">
        <v>158</v>
      </c>
      <c r="G5" s="2"/>
      <c r="H5" s="16" t="s">
        <v>158</v>
      </c>
      <c r="I5" s="2"/>
      <c r="J5" s="16" t="s">
        <v>158</v>
      </c>
    </row>
    <row r="6" spans="1:10" ht="12.75">
      <c r="A6" s="11"/>
      <c r="B6" s="3"/>
      <c r="C6" s="3"/>
      <c r="D6" s="3"/>
      <c r="E6" s="3"/>
      <c r="F6" s="3"/>
      <c r="G6" s="11"/>
      <c r="H6" s="3"/>
      <c r="I6" s="11"/>
      <c r="J6" s="3"/>
    </row>
    <row r="7" spans="1:10" ht="12.75">
      <c r="A7" s="11">
        <v>21</v>
      </c>
      <c r="B7" s="3">
        <v>357521</v>
      </c>
      <c r="C7" s="3"/>
      <c r="D7" s="3">
        <v>348163</v>
      </c>
      <c r="E7" s="3"/>
      <c r="F7" s="3">
        <v>350188</v>
      </c>
      <c r="G7" s="11"/>
      <c r="H7" s="3">
        <v>344615</v>
      </c>
      <c r="I7" s="11"/>
      <c r="J7" s="3">
        <v>340889</v>
      </c>
    </row>
    <row r="8" spans="1:10" ht="12.75">
      <c r="A8" s="11">
        <v>22</v>
      </c>
      <c r="B8" s="3">
        <v>356953</v>
      </c>
      <c r="C8" s="3"/>
      <c r="D8" s="3">
        <v>354420</v>
      </c>
      <c r="E8" s="3"/>
      <c r="F8" s="3">
        <v>348891</v>
      </c>
      <c r="G8" s="11"/>
      <c r="H8" s="3">
        <v>644736</v>
      </c>
      <c r="I8" s="11"/>
      <c r="J8" s="3">
        <v>335350</v>
      </c>
    </row>
    <row r="9" spans="1:10" ht="12.75">
      <c r="A9" s="11">
        <v>23</v>
      </c>
      <c r="B9" s="3">
        <v>363552</v>
      </c>
      <c r="C9" s="3"/>
      <c r="D9" s="3">
        <v>353495</v>
      </c>
      <c r="E9" s="3"/>
      <c r="F9" s="3">
        <v>349153</v>
      </c>
      <c r="G9" s="11"/>
      <c r="H9" s="3">
        <v>339159</v>
      </c>
      <c r="I9" s="11"/>
      <c r="J9" s="3">
        <v>319316</v>
      </c>
    </row>
    <row r="10" spans="1:10" ht="12.75">
      <c r="A10" s="11">
        <v>24</v>
      </c>
      <c r="B10" s="3">
        <v>364708</v>
      </c>
      <c r="C10" s="3"/>
      <c r="D10" s="3">
        <v>355833</v>
      </c>
      <c r="E10" s="3"/>
      <c r="F10" s="3">
        <v>345347</v>
      </c>
      <c r="G10" s="11"/>
      <c r="H10" s="3">
        <v>325128</v>
      </c>
      <c r="I10" s="11"/>
      <c r="J10" s="3">
        <v>313305</v>
      </c>
    </row>
    <row r="11" spans="1:10" ht="12.75">
      <c r="A11" s="11">
        <v>25</v>
      </c>
      <c r="B11" s="3">
        <v>367255</v>
      </c>
      <c r="C11" s="3"/>
      <c r="D11" s="3">
        <v>351997</v>
      </c>
      <c r="E11" s="3"/>
      <c r="F11" s="3">
        <v>331514</v>
      </c>
      <c r="G11" s="11"/>
      <c r="H11" s="3">
        <v>319484</v>
      </c>
      <c r="I11" s="11"/>
      <c r="J11" s="3">
        <v>315508</v>
      </c>
    </row>
    <row r="12" spans="1:10" ht="12.75">
      <c r="A12" s="11"/>
      <c r="B12" s="3"/>
      <c r="C12" s="3"/>
      <c r="D12" s="3"/>
      <c r="E12" s="3"/>
      <c r="F12" s="3"/>
      <c r="G12" s="11"/>
      <c r="H12" s="3"/>
      <c r="I12" s="11"/>
      <c r="J12" s="3"/>
    </row>
    <row r="13" spans="1:10" ht="12.75">
      <c r="A13" s="11">
        <v>26</v>
      </c>
      <c r="B13" s="3">
        <v>362693</v>
      </c>
      <c r="C13" s="3"/>
      <c r="D13" s="3">
        <v>337822</v>
      </c>
      <c r="E13" s="3"/>
      <c r="F13" s="3">
        <v>325639</v>
      </c>
      <c r="G13" s="11"/>
      <c r="H13" s="3">
        <v>321444</v>
      </c>
      <c r="I13" s="11"/>
      <c r="J13" s="3">
        <v>319237</v>
      </c>
    </row>
    <row r="14" spans="1:10" ht="12.75">
      <c r="A14" s="11">
        <v>27</v>
      </c>
      <c r="B14" s="3">
        <v>348580</v>
      </c>
      <c r="C14" s="3"/>
      <c r="D14" s="3">
        <v>332397</v>
      </c>
      <c r="E14" s="3"/>
      <c r="F14" s="3">
        <v>328010</v>
      </c>
      <c r="G14" s="11"/>
      <c r="H14" s="3">
        <v>325500</v>
      </c>
      <c r="I14" s="11"/>
      <c r="J14" s="3">
        <v>324185</v>
      </c>
    </row>
    <row r="15" spans="1:10" ht="12.75">
      <c r="A15" s="11">
        <v>28</v>
      </c>
      <c r="B15" s="3">
        <v>342457</v>
      </c>
      <c r="C15" s="3"/>
      <c r="D15" s="3">
        <v>334255</v>
      </c>
      <c r="E15" s="3"/>
      <c r="F15" s="3">
        <v>331535</v>
      </c>
      <c r="G15" s="11"/>
      <c r="H15" s="3">
        <v>329624</v>
      </c>
      <c r="I15" s="11"/>
      <c r="J15" s="3">
        <v>319259</v>
      </c>
    </row>
    <row r="16" spans="1:10" ht="12.75">
      <c r="A16" s="11">
        <v>29</v>
      </c>
      <c r="B16" s="3">
        <v>342868</v>
      </c>
      <c r="C16" s="3"/>
      <c r="D16" s="3">
        <v>336263</v>
      </c>
      <c r="E16" s="3"/>
      <c r="F16" s="3">
        <v>333999</v>
      </c>
      <c r="G16" s="11"/>
      <c r="H16" s="3">
        <v>323330</v>
      </c>
      <c r="I16" s="11"/>
      <c r="J16" s="3">
        <v>323579</v>
      </c>
    </row>
    <row r="17" spans="1:10" ht="12.75">
      <c r="A17" s="11">
        <v>30</v>
      </c>
      <c r="B17" s="3">
        <v>345728</v>
      </c>
      <c r="C17" s="3"/>
      <c r="D17" s="3">
        <v>339304</v>
      </c>
      <c r="E17" s="3"/>
      <c r="F17" s="3">
        <v>328533</v>
      </c>
      <c r="G17" s="11"/>
      <c r="H17" s="3">
        <v>328421</v>
      </c>
      <c r="I17" s="11"/>
      <c r="J17" s="3">
        <v>333477</v>
      </c>
    </row>
    <row r="18" spans="1:10" ht="12.75">
      <c r="A18" s="11"/>
      <c r="B18" s="3"/>
      <c r="C18" s="3"/>
      <c r="D18" s="3"/>
      <c r="E18" s="3"/>
      <c r="F18" s="3"/>
      <c r="G18" s="11"/>
      <c r="H18" s="3"/>
      <c r="I18" s="11"/>
      <c r="J18" s="3"/>
    </row>
    <row r="19" spans="1:10" ht="12.75">
      <c r="A19" s="11">
        <v>31</v>
      </c>
      <c r="B19" s="3">
        <v>348610</v>
      </c>
      <c r="C19" s="3"/>
      <c r="D19" s="3">
        <v>333890</v>
      </c>
      <c r="E19" s="3"/>
      <c r="F19" s="3" t="s">
        <v>162</v>
      </c>
      <c r="G19" s="11"/>
      <c r="H19" s="3">
        <v>338331</v>
      </c>
      <c r="I19" s="11"/>
      <c r="J19" s="3">
        <v>346452</v>
      </c>
    </row>
    <row r="20" spans="1:10" ht="12.75">
      <c r="A20" s="11">
        <v>32</v>
      </c>
      <c r="B20" s="3">
        <v>343473</v>
      </c>
      <c r="C20" s="3"/>
      <c r="D20" s="3">
        <v>339246</v>
      </c>
      <c r="E20" s="3"/>
      <c r="F20" s="3">
        <v>343842</v>
      </c>
      <c r="G20" s="11"/>
      <c r="H20" s="3">
        <v>351436</v>
      </c>
      <c r="I20" s="11"/>
      <c r="J20" s="3">
        <v>347526</v>
      </c>
    </row>
    <row r="21" spans="1:10" ht="12.75">
      <c r="A21" s="11">
        <v>33</v>
      </c>
      <c r="B21" s="3">
        <v>347603</v>
      </c>
      <c r="C21" s="3"/>
      <c r="D21" s="3">
        <v>348143</v>
      </c>
      <c r="E21" s="3"/>
      <c r="F21" s="3">
        <v>355535</v>
      </c>
      <c r="G21" s="11"/>
      <c r="H21" s="3">
        <v>350869</v>
      </c>
      <c r="I21" s="11"/>
      <c r="J21" s="3">
        <v>329128</v>
      </c>
    </row>
    <row r="22" spans="1:10" ht="12.75">
      <c r="A22" s="11">
        <v>34</v>
      </c>
      <c r="B22" s="3">
        <v>356126</v>
      </c>
      <c r="C22" s="3"/>
      <c r="D22" s="3">
        <v>359113</v>
      </c>
      <c r="E22" s="3"/>
      <c r="F22" s="3">
        <v>354112</v>
      </c>
      <c r="G22" s="11"/>
      <c r="H22" s="3">
        <v>331909</v>
      </c>
      <c r="I22" s="11"/>
      <c r="J22" s="3">
        <v>317162</v>
      </c>
    </row>
    <row r="23" spans="1:10" ht="12.75">
      <c r="A23" s="11">
        <v>35</v>
      </c>
      <c r="B23" s="3">
        <v>367351</v>
      </c>
      <c r="C23" s="3"/>
      <c r="D23" s="3">
        <v>357536</v>
      </c>
      <c r="E23" s="3"/>
      <c r="F23" s="3">
        <v>335226</v>
      </c>
      <c r="G23" s="11"/>
      <c r="H23" s="3">
        <v>320031</v>
      </c>
      <c r="I23" s="11"/>
      <c r="J23" s="3">
        <v>312820</v>
      </c>
    </row>
    <row r="24" spans="1:10" ht="12.75">
      <c r="A24" s="11"/>
      <c r="B24" s="3"/>
      <c r="C24" s="3"/>
      <c r="D24" s="3"/>
      <c r="E24" s="3"/>
      <c r="F24" s="3"/>
      <c r="G24" s="11"/>
      <c r="H24" s="3"/>
      <c r="I24" s="11"/>
      <c r="J24" s="3"/>
    </row>
    <row r="25" spans="1:10" ht="12.75">
      <c r="A25" s="11">
        <v>36</v>
      </c>
      <c r="B25" s="3">
        <v>364381</v>
      </c>
      <c r="C25" s="3"/>
      <c r="D25" s="3">
        <v>337605</v>
      </c>
      <c r="E25" s="3"/>
      <c r="F25" s="3">
        <v>322337</v>
      </c>
      <c r="G25" s="11"/>
      <c r="H25" s="3">
        <v>314832</v>
      </c>
      <c r="I25" s="11"/>
      <c r="J25" s="3">
        <v>318997</v>
      </c>
    </row>
    <row r="26" spans="1:10" ht="12.75">
      <c r="A26" s="11">
        <v>37</v>
      </c>
      <c r="B26" s="3">
        <v>343714</v>
      </c>
      <c r="C26" s="3"/>
      <c r="D26" s="3">
        <v>324443</v>
      </c>
      <c r="E26" s="3"/>
      <c r="F26" s="3">
        <v>317058</v>
      </c>
      <c r="G26" s="11"/>
      <c r="H26" s="3">
        <v>320892</v>
      </c>
      <c r="I26" s="11"/>
      <c r="J26" s="3">
        <v>336450</v>
      </c>
    </row>
    <row r="27" spans="1:10" ht="12.75">
      <c r="A27" s="11">
        <v>38</v>
      </c>
      <c r="B27" s="3">
        <v>331072</v>
      </c>
      <c r="C27" s="3"/>
      <c r="D27" s="3">
        <v>319946</v>
      </c>
      <c r="E27" s="3"/>
      <c r="F27" s="3">
        <v>323884</v>
      </c>
      <c r="G27" s="11"/>
      <c r="H27" s="3">
        <v>338913</v>
      </c>
      <c r="I27" s="11"/>
      <c r="J27" s="3">
        <v>342737</v>
      </c>
    </row>
    <row r="28" spans="1:10" ht="12.75">
      <c r="A28" s="11">
        <v>39</v>
      </c>
      <c r="B28" s="3">
        <v>324886</v>
      </c>
      <c r="C28" s="3"/>
      <c r="D28" s="3">
        <v>325116</v>
      </c>
      <c r="E28" s="3"/>
      <c r="F28" s="3">
        <v>339983</v>
      </c>
      <c r="G28" s="11"/>
      <c r="H28" s="3">
        <v>343299</v>
      </c>
      <c r="I28" s="11"/>
      <c r="J28" s="3">
        <v>344768</v>
      </c>
    </row>
    <row r="29" spans="1:10" ht="12.75">
      <c r="A29" s="11">
        <v>40</v>
      </c>
      <c r="B29" s="3">
        <v>330387</v>
      </c>
      <c r="C29" s="3"/>
      <c r="D29" s="3">
        <v>341175</v>
      </c>
      <c r="E29" s="3"/>
      <c r="F29" s="3">
        <v>344388</v>
      </c>
      <c r="G29" s="11"/>
      <c r="H29" s="3">
        <v>345314</v>
      </c>
      <c r="I29" s="11"/>
      <c r="J29" s="3">
        <v>342669</v>
      </c>
    </row>
    <row r="30" spans="1:10" ht="12.75">
      <c r="A30" s="11"/>
      <c r="B30" s="3"/>
      <c r="C30" s="3"/>
      <c r="D30" s="3"/>
      <c r="E30" s="3"/>
      <c r="F30" s="3"/>
      <c r="G30" s="11"/>
      <c r="H30" s="3"/>
      <c r="I30" s="11"/>
      <c r="J30" s="3"/>
    </row>
    <row r="31" spans="1:10" ht="12.75">
      <c r="A31" s="11">
        <v>41</v>
      </c>
      <c r="B31" s="3">
        <v>346098</v>
      </c>
      <c r="C31" s="3"/>
      <c r="D31" s="3">
        <v>345052</v>
      </c>
      <c r="E31" s="3"/>
      <c r="F31" s="3">
        <v>345923</v>
      </c>
      <c r="G31" s="11"/>
      <c r="H31" s="3">
        <v>342861</v>
      </c>
      <c r="I31" s="11"/>
      <c r="J31" s="3">
        <v>344745</v>
      </c>
    </row>
    <row r="32" spans="1:10" ht="12.75">
      <c r="A32" s="11">
        <v>42</v>
      </c>
      <c r="B32" s="3">
        <v>350111</v>
      </c>
      <c r="C32" s="3"/>
      <c r="D32" s="3">
        <v>346586</v>
      </c>
      <c r="E32" s="3"/>
      <c r="F32" s="3">
        <v>343567</v>
      </c>
      <c r="G32" s="11"/>
      <c r="H32" s="3">
        <v>345015</v>
      </c>
      <c r="I32" s="11"/>
      <c r="J32" s="3">
        <v>348753</v>
      </c>
    </row>
    <row r="33" spans="1:10" ht="12.75">
      <c r="A33" s="11">
        <v>43</v>
      </c>
      <c r="B33" s="3">
        <v>351341</v>
      </c>
      <c r="C33" s="3"/>
      <c r="D33" s="3">
        <v>344058</v>
      </c>
      <c r="E33" s="3"/>
      <c r="F33" s="3">
        <v>345503</v>
      </c>
      <c r="G33" s="11"/>
      <c r="H33" s="3">
        <v>348592</v>
      </c>
      <c r="I33" s="11"/>
      <c r="J33" s="3">
        <v>334401</v>
      </c>
    </row>
    <row r="34" spans="1:10" ht="12.75">
      <c r="A34" s="11">
        <v>44</v>
      </c>
      <c r="B34" s="3">
        <v>347597</v>
      </c>
      <c r="C34" s="3"/>
      <c r="D34" s="3">
        <v>344728</v>
      </c>
      <c r="E34" s="3"/>
      <c r="F34" s="3">
        <v>347757</v>
      </c>
      <c r="G34" s="11"/>
      <c r="H34" s="3">
        <v>333214</v>
      </c>
      <c r="I34" s="11"/>
      <c r="J34" s="3">
        <v>331644</v>
      </c>
    </row>
    <row r="35" spans="1:10" ht="12.75">
      <c r="A35" s="11">
        <v>45</v>
      </c>
      <c r="B35" s="3">
        <v>349593</v>
      </c>
      <c r="C35" s="3"/>
      <c r="D35" s="3">
        <v>347977</v>
      </c>
      <c r="E35" s="3"/>
      <c r="F35" s="3">
        <v>333611</v>
      </c>
      <c r="G35" s="11"/>
      <c r="H35" s="3">
        <v>331483</v>
      </c>
      <c r="I35" s="11"/>
      <c r="J35" s="3">
        <v>324884</v>
      </c>
    </row>
    <row r="36" spans="1:10" ht="12.75">
      <c r="A36" s="11"/>
      <c r="B36" s="3"/>
      <c r="C36" s="3"/>
      <c r="D36" s="3"/>
      <c r="E36" s="3"/>
      <c r="F36" s="3"/>
      <c r="G36" s="11"/>
      <c r="H36" s="3"/>
      <c r="I36" s="11"/>
      <c r="J36" s="3"/>
    </row>
    <row r="37" spans="1:10" ht="12.75">
      <c r="A37" s="11">
        <v>46</v>
      </c>
      <c r="B37" s="3">
        <v>350739</v>
      </c>
      <c r="C37" s="3"/>
      <c r="D37" s="3">
        <v>331984</v>
      </c>
      <c r="E37" s="3"/>
      <c r="F37" s="3">
        <v>330011</v>
      </c>
      <c r="G37" s="11"/>
      <c r="H37" s="3">
        <v>323068</v>
      </c>
      <c r="I37" s="11"/>
      <c r="J37" s="3">
        <v>313845</v>
      </c>
    </row>
    <row r="38" spans="1:10" ht="12.75">
      <c r="A38" s="11">
        <v>47</v>
      </c>
      <c r="B38" s="3">
        <v>336276</v>
      </c>
      <c r="C38" s="3"/>
      <c r="D38" s="3">
        <v>329919</v>
      </c>
      <c r="E38" s="3"/>
      <c r="F38" s="3">
        <v>323012</v>
      </c>
      <c r="G38" s="11"/>
      <c r="H38" s="3">
        <v>313375</v>
      </c>
      <c r="I38" s="11"/>
      <c r="J38" s="3">
        <v>311322</v>
      </c>
    </row>
    <row r="39" spans="1:10" ht="12.75">
      <c r="A39" s="11">
        <v>48</v>
      </c>
      <c r="B39" s="3">
        <v>334693</v>
      </c>
      <c r="C39" s="3"/>
      <c r="D39" s="3">
        <v>323440</v>
      </c>
      <c r="E39" s="3"/>
      <c r="F39" s="3">
        <v>313963</v>
      </c>
      <c r="G39" s="11"/>
      <c r="H39" s="3">
        <v>311325</v>
      </c>
      <c r="I39" s="11"/>
      <c r="J39" s="3">
        <v>297343</v>
      </c>
    </row>
    <row r="40" spans="1:10" ht="12.75">
      <c r="A40" s="11">
        <v>49</v>
      </c>
      <c r="B40" s="3">
        <v>326285</v>
      </c>
      <c r="C40" s="3"/>
      <c r="D40" s="3">
        <v>312661</v>
      </c>
      <c r="E40" s="3"/>
      <c r="F40" s="3">
        <v>310135</v>
      </c>
      <c r="G40" s="11"/>
      <c r="H40" s="3">
        <v>295745</v>
      </c>
      <c r="I40" s="11"/>
      <c r="J40" s="3">
        <v>287430</v>
      </c>
    </row>
    <row r="41" spans="1:10" ht="12.75">
      <c r="A41" s="11">
        <v>50</v>
      </c>
      <c r="B41" s="3">
        <v>315690</v>
      </c>
      <c r="C41" s="3"/>
      <c r="D41" s="3">
        <v>309000</v>
      </c>
      <c r="E41" s="3"/>
      <c r="F41" s="3">
        <v>294889</v>
      </c>
      <c r="G41" s="11"/>
      <c r="H41" s="3">
        <v>286106</v>
      </c>
      <c r="I41" s="11"/>
      <c r="J41" s="3">
        <v>273446</v>
      </c>
    </row>
    <row r="42" spans="1:10" ht="12.75">
      <c r="A42" s="11"/>
      <c r="B42" s="3"/>
      <c r="C42" s="3"/>
      <c r="D42" s="3"/>
      <c r="E42" s="3"/>
      <c r="F42" s="3"/>
      <c r="G42" s="11"/>
      <c r="H42" s="3"/>
      <c r="I42" s="11"/>
      <c r="J42" s="3"/>
    </row>
    <row r="43" spans="1:10" ht="12.75">
      <c r="A43" s="11">
        <v>51</v>
      </c>
      <c r="B43" s="3">
        <v>311835</v>
      </c>
      <c r="C43" s="3"/>
      <c r="D43" s="3">
        <v>293791</v>
      </c>
      <c r="E43" s="3"/>
      <c r="F43" s="3">
        <v>285187</v>
      </c>
      <c r="G43" s="11"/>
      <c r="H43" s="3">
        <v>272233</v>
      </c>
      <c r="I43" s="11"/>
      <c r="J43" s="3">
        <v>263529</v>
      </c>
    </row>
    <row r="44" spans="1:10" ht="12.75">
      <c r="A44" s="11">
        <v>52</v>
      </c>
      <c r="B44" s="3">
        <v>296464</v>
      </c>
      <c r="C44" s="3"/>
      <c r="D44" s="3">
        <v>284116</v>
      </c>
      <c r="E44" s="3"/>
      <c r="F44" s="3">
        <v>271422</v>
      </c>
      <c r="G44" s="11"/>
      <c r="H44" s="3">
        <v>262401</v>
      </c>
      <c r="I44" s="11"/>
      <c r="J44" s="3">
        <v>261468</v>
      </c>
    </row>
    <row r="45" spans="1:10" ht="12.75">
      <c r="A45" s="11">
        <v>53</v>
      </c>
      <c r="B45" s="3">
        <v>286295</v>
      </c>
      <c r="C45" s="3"/>
      <c r="D45" s="3">
        <v>270182</v>
      </c>
      <c r="E45" s="3"/>
      <c r="F45" s="3">
        <v>261648</v>
      </c>
      <c r="G45" s="11"/>
      <c r="H45" s="3">
        <v>260078</v>
      </c>
      <c r="I45" s="11"/>
      <c r="J45" s="3">
        <v>250465</v>
      </c>
    </row>
    <row r="46" spans="1:10" ht="12.75">
      <c r="A46" s="11">
        <v>54</v>
      </c>
      <c r="B46" s="3">
        <v>271991</v>
      </c>
      <c r="C46" s="3"/>
      <c r="D46" s="3">
        <v>259939</v>
      </c>
      <c r="E46" s="3"/>
      <c r="F46" s="3">
        <v>258648</v>
      </c>
      <c r="G46" s="11"/>
      <c r="H46" s="3">
        <v>248809</v>
      </c>
      <c r="I46" s="11"/>
      <c r="J46" s="3">
        <v>248220</v>
      </c>
    </row>
    <row r="47" spans="1:10" ht="12.75">
      <c r="A47" s="11">
        <v>55</v>
      </c>
      <c r="B47" s="3">
        <v>261717</v>
      </c>
      <c r="C47" s="3"/>
      <c r="D47" s="3">
        <v>257203</v>
      </c>
      <c r="E47" s="3"/>
      <c r="F47" s="3">
        <v>247576</v>
      </c>
      <c r="G47" s="11"/>
      <c r="H47" s="3">
        <v>246609</v>
      </c>
      <c r="I47" s="11"/>
      <c r="J47" s="3">
        <v>244363</v>
      </c>
    </row>
    <row r="48" spans="1:10" ht="12.75">
      <c r="A48" s="11"/>
      <c r="B48" s="3"/>
      <c r="C48" s="3"/>
      <c r="D48" s="3"/>
      <c r="E48" s="3"/>
      <c r="F48" s="3"/>
      <c r="G48" s="11"/>
      <c r="H48" s="3"/>
      <c r="I48" s="11"/>
      <c r="J48" s="3"/>
    </row>
    <row r="49" spans="1:10" ht="12.75">
      <c r="A49" s="11">
        <v>56</v>
      </c>
      <c r="B49" s="3">
        <v>258932</v>
      </c>
      <c r="C49" s="3"/>
      <c r="D49" s="3">
        <v>246268</v>
      </c>
      <c r="E49" s="3"/>
      <c r="F49" s="3">
        <v>245406</v>
      </c>
      <c r="G49" s="11"/>
      <c r="H49" s="3">
        <v>242556</v>
      </c>
      <c r="I49" s="11"/>
      <c r="J49" s="3">
        <v>204545</v>
      </c>
    </row>
    <row r="50" spans="1:10" ht="12.75">
      <c r="A50" s="11">
        <v>57</v>
      </c>
      <c r="B50" s="3">
        <v>247252</v>
      </c>
      <c r="C50" s="3"/>
      <c r="D50" s="3">
        <v>243497</v>
      </c>
      <c r="E50" s="3"/>
      <c r="F50" s="3">
        <v>240669</v>
      </c>
      <c r="G50" s="11"/>
      <c r="H50" s="3">
        <v>202786</v>
      </c>
      <c r="I50" s="11"/>
      <c r="J50" s="3">
        <v>193301</v>
      </c>
    </row>
    <row r="51" spans="1:10" ht="12.75">
      <c r="A51" s="11">
        <v>58</v>
      </c>
      <c r="B51" s="3">
        <v>245294</v>
      </c>
      <c r="C51" s="3"/>
      <c r="D51" s="3">
        <v>239341</v>
      </c>
      <c r="E51" s="3"/>
      <c r="F51" s="3">
        <v>202084</v>
      </c>
      <c r="G51" s="11"/>
      <c r="H51" s="3">
        <v>192374</v>
      </c>
      <c r="I51" s="11"/>
      <c r="J51" s="3">
        <v>191755</v>
      </c>
    </row>
    <row r="52" spans="1:10" ht="12.75">
      <c r="A52" s="11">
        <v>59</v>
      </c>
      <c r="B52" s="3">
        <v>239598</v>
      </c>
      <c r="C52" s="3"/>
      <c r="D52" s="3">
        <v>199978</v>
      </c>
      <c r="E52" s="3"/>
      <c r="F52" s="3">
        <v>190505</v>
      </c>
      <c r="G52" s="11"/>
      <c r="H52" s="3">
        <v>189613</v>
      </c>
      <c r="I52" s="11"/>
      <c r="J52" s="3">
        <v>184472</v>
      </c>
    </row>
    <row r="53" spans="1:10" ht="12.75">
      <c r="A53" s="11">
        <v>60</v>
      </c>
      <c r="B53" s="3">
        <v>199828</v>
      </c>
      <c r="C53" s="3"/>
      <c r="D53" s="3">
        <v>188363</v>
      </c>
      <c r="E53" s="3"/>
      <c r="F53" s="3">
        <v>187585</v>
      </c>
      <c r="G53" s="11"/>
      <c r="H53" s="3">
        <v>182214</v>
      </c>
      <c r="I53" s="11"/>
      <c r="J53" s="3">
        <v>168720</v>
      </c>
    </row>
    <row r="54" spans="1:10" ht="12.75">
      <c r="A54" s="11"/>
      <c r="B54" s="3"/>
      <c r="C54" s="3"/>
      <c r="D54" s="3"/>
      <c r="E54" s="3"/>
      <c r="F54" s="3"/>
      <c r="G54" s="11"/>
      <c r="H54" s="3"/>
      <c r="I54" s="11"/>
      <c r="J54" s="3"/>
    </row>
    <row r="55" spans="1:10" ht="12.75">
      <c r="A55" s="11">
        <v>61</v>
      </c>
      <c r="B55" s="3">
        <v>188447</v>
      </c>
      <c r="C55" s="3"/>
      <c r="D55" s="3">
        <v>185722</v>
      </c>
      <c r="E55" s="3"/>
      <c r="F55" s="3">
        <v>180438</v>
      </c>
      <c r="G55" s="11"/>
      <c r="H55" s="3">
        <v>166887</v>
      </c>
      <c r="I55" s="11"/>
      <c r="J55" s="3">
        <v>157864</v>
      </c>
    </row>
    <row r="56" spans="1:10" ht="12.75">
      <c r="A56" s="11">
        <v>62</v>
      </c>
      <c r="B56" s="3">
        <v>185726</v>
      </c>
      <c r="C56" s="3"/>
      <c r="D56" s="3">
        <v>178564</v>
      </c>
      <c r="E56" s="3"/>
      <c r="F56" s="3">
        <v>165336</v>
      </c>
      <c r="G56" s="11"/>
      <c r="H56" s="3">
        <v>156184</v>
      </c>
      <c r="I56" s="11"/>
      <c r="J56" s="3">
        <v>150712</v>
      </c>
    </row>
    <row r="57" spans="1:10" ht="12.75">
      <c r="A57" s="11">
        <v>63</v>
      </c>
      <c r="B57" s="3">
        <v>178388</v>
      </c>
      <c r="C57" s="3"/>
      <c r="D57" s="3">
        <v>163496</v>
      </c>
      <c r="E57" s="3"/>
      <c r="F57" s="3">
        <v>154565</v>
      </c>
      <c r="G57" s="11"/>
      <c r="H57" s="3">
        <v>148892</v>
      </c>
      <c r="I57" s="11"/>
      <c r="J57" s="3">
        <v>143405</v>
      </c>
    </row>
    <row r="58" spans="1:10" ht="12.75">
      <c r="A58" s="11">
        <v>64</v>
      </c>
      <c r="B58" s="3">
        <v>162982</v>
      </c>
      <c r="C58" s="3"/>
      <c r="D58" s="3">
        <v>152620</v>
      </c>
      <c r="E58" s="3"/>
      <c r="F58" s="3">
        <v>147115</v>
      </c>
      <c r="G58" s="11"/>
      <c r="H58" s="3">
        <v>141468</v>
      </c>
      <c r="I58" s="11"/>
      <c r="J58" s="3">
        <v>138990</v>
      </c>
    </row>
    <row r="59" spans="1:10" ht="12.75">
      <c r="A59" s="11">
        <v>65</v>
      </c>
      <c r="B59" s="3">
        <v>152038</v>
      </c>
      <c r="C59" s="3"/>
      <c r="D59" s="3">
        <v>145110</v>
      </c>
      <c r="E59" s="3"/>
      <c r="F59" s="3">
        <v>139701</v>
      </c>
      <c r="G59" s="11"/>
      <c r="H59" s="3">
        <v>136980</v>
      </c>
      <c r="I59" s="11"/>
      <c r="J59" s="3">
        <v>131971</v>
      </c>
    </row>
    <row r="60" spans="1:10" ht="12.75">
      <c r="A60" s="11"/>
      <c r="B60" s="3"/>
      <c r="C60" s="3"/>
      <c r="D60" s="3"/>
      <c r="E60" s="3"/>
      <c r="F60" s="3"/>
      <c r="G60" s="11"/>
      <c r="H60" s="3"/>
      <c r="I60" s="11"/>
      <c r="J60" s="3"/>
    </row>
    <row r="61" spans="1:10" ht="12.75">
      <c r="A61" s="11">
        <v>66</v>
      </c>
      <c r="B61" s="3">
        <v>144271</v>
      </c>
      <c r="C61" s="3"/>
      <c r="D61" s="3">
        <v>137585</v>
      </c>
      <c r="E61" s="3"/>
      <c r="F61" s="3">
        <v>134993</v>
      </c>
      <c r="G61" s="11"/>
      <c r="H61" s="3">
        <v>129911</v>
      </c>
      <c r="I61" s="11"/>
      <c r="J61" s="3">
        <v>129736</v>
      </c>
    </row>
    <row r="62" spans="1:10" ht="12.75">
      <c r="A62" s="11">
        <v>67</v>
      </c>
      <c r="B62" s="3">
        <v>136579</v>
      </c>
      <c r="C62" s="3"/>
      <c r="D62" s="3">
        <v>132780</v>
      </c>
      <c r="E62" s="3"/>
      <c r="F62" s="3">
        <v>127908</v>
      </c>
      <c r="G62" s="11"/>
      <c r="H62" s="3">
        <v>127511</v>
      </c>
      <c r="I62" s="11"/>
      <c r="J62" s="3">
        <v>129498</v>
      </c>
    </row>
    <row r="63" spans="1:10" ht="12.75">
      <c r="A63" s="11">
        <v>68</v>
      </c>
      <c r="B63" s="3">
        <v>132123</v>
      </c>
      <c r="C63" s="3"/>
      <c r="D63" s="3">
        <v>126155</v>
      </c>
      <c r="E63" s="3"/>
      <c r="F63" s="3">
        <v>125898</v>
      </c>
      <c r="G63" s="11"/>
      <c r="H63" s="3">
        <v>127497</v>
      </c>
      <c r="I63" s="11"/>
      <c r="J63" s="3">
        <v>120772</v>
      </c>
    </row>
    <row r="64" spans="1:10" ht="12.75">
      <c r="A64" s="11">
        <v>69</v>
      </c>
      <c r="B64" s="3">
        <v>124621</v>
      </c>
      <c r="C64" s="3"/>
      <c r="D64" s="3">
        <v>123278</v>
      </c>
      <c r="E64" s="3"/>
      <c r="F64" s="3">
        <v>124903</v>
      </c>
      <c r="G64" s="11"/>
      <c r="H64" s="3">
        <v>118140</v>
      </c>
      <c r="I64" s="11"/>
      <c r="J64" s="3">
        <v>116913</v>
      </c>
    </row>
    <row r="65" spans="1:10" ht="12.75">
      <c r="A65" s="11">
        <v>70</v>
      </c>
      <c r="B65" s="3">
        <v>121739</v>
      </c>
      <c r="C65" s="3"/>
      <c r="D65" s="3">
        <v>122155</v>
      </c>
      <c r="E65" s="3"/>
      <c r="F65" s="3">
        <v>115695</v>
      </c>
      <c r="G65" s="11"/>
      <c r="H65" s="3">
        <v>114302</v>
      </c>
      <c r="I65" s="11"/>
      <c r="J65" s="3">
        <v>113809</v>
      </c>
    </row>
    <row r="66" spans="1:10" ht="12.75">
      <c r="A66" s="11"/>
      <c r="B66" s="3"/>
      <c r="C66" s="3"/>
      <c r="D66" s="3"/>
      <c r="E66" s="3"/>
      <c r="F66" s="3"/>
      <c r="G66" s="11"/>
      <c r="H66" s="3"/>
      <c r="I66" s="11"/>
      <c r="J66" s="3"/>
    </row>
    <row r="67" spans="1:10" ht="12.75">
      <c r="A67" s="11">
        <v>71</v>
      </c>
      <c r="B67" s="3">
        <v>120412</v>
      </c>
      <c r="C67" s="3"/>
      <c r="D67" s="3">
        <v>113019</v>
      </c>
      <c r="E67" s="3"/>
      <c r="F67" s="3">
        <v>111780</v>
      </c>
      <c r="G67" s="11"/>
      <c r="H67" s="3">
        <v>111161</v>
      </c>
      <c r="I67" s="11"/>
      <c r="J67" s="3">
        <v>112524</v>
      </c>
    </row>
    <row r="68" spans="1:10" ht="12.75">
      <c r="A68" s="11">
        <v>72</v>
      </c>
      <c r="B68" s="3">
        <v>110846</v>
      </c>
      <c r="C68" s="3"/>
      <c r="D68" s="3">
        <v>108683</v>
      </c>
      <c r="E68" s="3"/>
      <c r="F68" s="3">
        <v>108143</v>
      </c>
      <c r="G68" s="11"/>
      <c r="H68" s="3">
        <v>109332</v>
      </c>
      <c r="I68" s="11"/>
      <c r="J68" s="3">
        <v>111306</v>
      </c>
    </row>
    <row r="69" spans="1:10" ht="12.75">
      <c r="A69" s="11">
        <v>73</v>
      </c>
      <c r="B69" s="3">
        <v>106346</v>
      </c>
      <c r="C69" s="3"/>
      <c r="D69" s="3">
        <v>104939</v>
      </c>
      <c r="E69" s="3"/>
      <c r="F69" s="3">
        <v>106230</v>
      </c>
      <c r="G69" s="11"/>
      <c r="H69" s="3">
        <v>107394</v>
      </c>
      <c r="I69" s="11"/>
      <c r="J69" s="3">
        <v>104579</v>
      </c>
    </row>
    <row r="70" spans="1:10" ht="12.75">
      <c r="A70" s="11">
        <v>74</v>
      </c>
      <c r="B70" s="3">
        <v>102392</v>
      </c>
      <c r="C70" s="3"/>
      <c r="D70" s="3">
        <v>102698</v>
      </c>
      <c r="E70" s="3"/>
      <c r="F70" s="3">
        <v>104456</v>
      </c>
      <c r="G70" s="11"/>
      <c r="H70" s="3">
        <v>101022</v>
      </c>
      <c r="I70" s="11"/>
      <c r="J70" s="3">
        <v>99553</v>
      </c>
    </row>
    <row r="71" spans="1:10" ht="12.75">
      <c r="A71" s="11">
        <v>75</v>
      </c>
      <c r="B71" s="3">
        <v>99651</v>
      </c>
      <c r="C71" s="3"/>
      <c r="D71" s="3">
        <v>100449</v>
      </c>
      <c r="E71" s="3"/>
      <c r="F71" s="3">
        <v>97269</v>
      </c>
      <c r="G71" s="11"/>
      <c r="H71" s="3">
        <v>95683</v>
      </c>
      <c r="I71" s="11"/>
      <c r="J71" s="3">
        <v>95427</v>
      </c>
    </row>
    <row r="72" spans="1:10" ht="12.75">
      <c r="A72" s="11"/>
      <c r="B72" s="3"/>
      <c r="C72" s="3"/>
      <c r="D72" s="3"/>
      <c r="E72" s="3"/>
      <c r="F72" s="3"/>
      <c r="G72" s="11"/>
      <c r="H72" s="3"/>
      <c r="I72" s="11"/>
      <c r="J72" s="3"/>
    </row>
    <row r="73" spans="1:10" ht="12.75">
      <c r="A73" s="11">
        <v>76</v>
      </c>
      <c r="B73" s="3">
        <v>97194</v>
      </c>
      <c r="C73" s="3"/>
      <c r="D73" s="3">
        <v>93294</v>
      </c>
      <c r="E73" s="3"/>
      <c r="F73" s="3">
        <v>91848</v>
      </c>
      <c r="G73" s="11"/>
      <c r="H73" s="3">
        <v>91471</v>
      </c>
      <c r="I73" s="11"/>
      <c r="J73" s="3">
        <v>91885</v>
      </c>
    </row>
    <row r="74" spans="1:10" ht="12.75">
      <c r="A74" s="11">
        <v>77</v>
      </c>
      <c r="B74" s="3">
        <v>89819</v>
      </c>
      <c r="C74" s="3"/>
      <c r="D74" s="3">
        <v>87722</v>
      </c>
      <c r="E74" s="3"/>
      <c r="F74" s="3">
        <v>87407</v>
      </c>
      <c r="G74" s="11"/>
      <c r="H74" s="3">
        <v>87677</v>
      </c>
      <c r="I74" s="11"/>
      <c r="J74" s="3">
        <v>88532</v>
      </c>
    </row>
    <row r="75" spans="1:10" ht="12.75">
      <c r="A75" s="11">
        <v>78</v>
      </c>
      <c r="B75" s="3">
        <v>84155</v>
      </c>
      <c r="C75" s="3"/>
      <c r="D75" s="3">
        <v>83165</v>
      </c>
      <c r="E75" s="3"/>
      <c r="F75" s="3">
        <v>83470</v>
      </c>
      <c r="G75" s="11"/>
      <c r="H75" s="3">
        <v>84124</v>
      </c>
      <c r="I75" s="11"/>
      <c r="J75" s="3">
        <v>82614</v>
      </c>
    </row>
    <row r="76" spans="1:10" ht="12.75">
      <c r="A76" s="11">
        <v>79</v>
      </c>
      <c r="B76" s="3">
        <v>79371</v>
      </c>
      <c r="C76" s="3"/>
      <c r="D76" s="3">
        <v>79030</v>
      </c>
      <c r="E76" s="3"/>
      <c r="F76" s="3">
        <v>79757</v>
      </c>
      <c r="G76" s="11"/>
      <c r="H76" s="3">
        <v>78175</v>
      </c>
      <c r="I76" s="11"/>
      <c r="J76" s="3">
        <v>76200</v>
      </c>
    </row>
    <row r="77" spans="1:10" ht="12.75">
      <c r="A77" s="11">
        <v>80</v>
      </c>
      <c r="B77" s="3">
        <v>75180</v>
      </c>
      <c r="C77" s="3"/>
      <c r="D77" s="3">
        <v>75213</v>
      </c>
      <c r="E77" s="3"/>
      <c r="F77" s="3">
        <v>73793</v>
      </c>
      <c r="G77" s="11"/>
      <c r="H77" s="3">
        <v>71815</v>
      </c>
      <c r="I77" s="11"/>
      <c r="J77" s="3">
        <v>72559</v>
      </c>
    </row>
    <row r="78" spans="1:10" ht="12.75">
      <c r="A78" s="11"/>
      <c r="B78" s="3"/>
      <c r="C78" s="3"/>
      <c r="D78" s="3"/>
      <c r="E78" s="3"/>
      <c r="F78" s="3"/>
      <c r="G78" s="11"/>
      <c r="H78" s="3"/>
      <c r="I78" s="11"/>
      <c r="J78" s="3"/>
    </row>
    <row r="79" spans="1:10" ht="12.75">
      <c r="A79" s="11">
        <v>81</v>
      </c>
      <c r="B79" s="3">
        <v>71037</v>
      </c>
      <c r="C79" s="3"/>
      <c r="D79" s="3">
        <v>69065</v>
      </c>
      <c r="E79" s="3"/>
      <c r="F79" s="3">
        <v>67312</v>
      </c>
      <c r="G79" s="11"/>
      <c r="H79" s="3">
        <v>67902</v>
      </c>
      <c r="I79" s="11"/>
      <c r="J79" s="3">
        <v>65946</v>
      </c>
    </row>
    <row r="80" spans="1:10" ht="12.75">
      <c r="A80" s="11">
        <v>82</v>
      </c>
      <c r="B80" s="3">
        <v>65021</v>
      </c>
      <c r="C80" s="3"/>
      <c r="D80" s="3">
        <v>62808</v>
      </c>
      <c r="E80" s="3"/>
      <c r="F80" s="3">
        <v>63448</v>
      </c>
      <c r="G80" s="11"/>
      <c r="H80" s="3">
        <v>61515</v>
      </c>
      <c r="I80" s="11"/>
      <c r="J80" s="3">
        <v>60044</v>
      </c>
    </row>
    <row r="81" spans="1:10" ht="12.75">
      <c r="A81" s="11">
        <v>83</v>
      </c>
      <c r="B81" s="3">
        <v>58582</v>
      </c>
      <c r="C81" s="3"/>
      <c r="D81" s="3">
        <v>58677</v>
      </c>
      <c r="E81" s="3"/>
      <c r="F81" s="3">
        <v>56953</v>
      </c>
      <c r="G81" s="11"/>
      <c r="H81" s="3">
        <v>55537</v>
      </c>
      <c r="I81" s="11"/>
      <c r="J81" s="3">
        <v>51251</v>
      </c>
    </row>
    <row r="82" spans="1:10" ht="12.75">
      <c r="A82" s="11">
        <v>84</v>
      </c>
      <c r="B82" s="3">
        <v>54326</v>
      </c>
      <c r="C82" s="3"/>
      <c r="D82" s="3">
        <v>52276</v>
      </c>
      <c r="E82" s="3"/>
      <c r="F82" s="3">
        <v>50993</v>
      </c>
      <c r="G82" s="11"/>
      <c r="H82" s="3">
        <v>47008</v>
      </c>
      <c r="I82" s="11"/>
      <c r="J82" s="3">
        <v>45227</v>
      </c>
    </row>
    <row r="83" spans="1:10" ht="12.75">
      <c r="A83" s="11" t="s">
        <v>159</v>
      </c>
      <c r="B83" s="3">
        <v>273693</v>
      </c>
      <c r="C83" s="3"/>
      <c r="D83" s="3">
        <v>261847</v>
      </c>
      <c r="E83" s="3"/>
      <c r="F83" s="3">
        <v>254381</v>
      </c>
      <c r="G83" s="11"/>
      <c r="H83" s="3">
        <v>249258</v>
      </c>
      <c r="I83" s="11"/>
      <c r="J83" s="3">
        <v>245577</v>
      </c>
    </row>
    <row r="84" spans="1:10" ht="12.75">
      <c r="A84" s="11"/>
      <c r="B84" s="3"/>
      <c r="C84" s="3"/>
      <c r="D84" s="3"/>
      <c r="E84" s="3"/>
      <c r="F84" s="3"/>
      <c r="G84" s="11"/>
      <c r="H84" s="3"/>
      <c r="I84" s="11"/>
      <c r="J84" s="3"/>
    </row>
    <row r="85" spans="1:10" ht="12.75">
      <c r="A85" s="1" t="s">
        <v>160</v>
      </c>
      <c r="B85" s="44">
        <f>SUM(B7:B83)</f>
        <v>16052486</v>
      </c>
      <c r="C85" s="44"/>
      <c r="D85" s="44">
        <f>SUM(D7:D83)</f>
        <v>15568595</v>
      </c>
      <c r="E85" s="44"/>
      <c r="F85" s="44">
        <f>SUM(F7:F83)</f>
        <v>14942067</v>
      </c>
      <c r="G85" s="1"/>
      <c r="H85" s="44">
        <f>SUM(H7:H83)</f>
        <v>15274570</v>
      </c>
      <c r="I85" s="1"/>
      <c r="J85" s="44">
        <f>SUM(J7:J83)</f>
        <v>14698359</v>
      </c>
    </row>
    <row r="86" spans="1:10" ht="12.75">
      <c r="A86" s="11"/>
      <c r="B86" s="3"/>
      <c r="C86" s="3"/>
      <c r="D86" s="3"/>
      <c r="E86" s="3"/>
      <c r="F86" s="3"/>
      <c r="G86" s="11"/>
      <c r="H86" s="3"/>
      <c r="I86" s="11"/>
      <c r="J86" s="3"/>
    </row>
    <row r="87" spans="1:10" ht="12.75">
      <c r="A87" s="51" t="s">
        <v>143</v>
      </c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>
      <c r="A88" s="11"/>
      <c r="B88" s="3"/>
      <c r="C88" s="3"/>
      <c r="D88" s="3"/>
      <c r="E88" s="3"/>
      <c r="F88" s="3"/>
      <c r="G88" s="11"/>
      <c r="H88" s="3"/>
      <c r="I88" s="11"/>
      <c r="J88" s="3"/>
    </row>
    <row r="89" spans="1:10" ht="12.75">
      <c r="A89" s="57" t="s">
        <v>144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11"/>
      <c r="B90" s="3"/>
      <c r="C90" s="3"/>
      <c r="D90" s="3"/>
      <c r="E90" s="3"/>
      <c r="F90" s="3"/>
      <c r="G90" s="11"/>
      <c r="H90" s="3"/>
      <c r="I90" s="11"/>
      <c r="J90" s="3"/>
    </row>
  </sheetData>
  <mergeCells count="3">
    <mergeCell ref="A1:J1"/>
    <mergeCell ref="A87:J87"/>
    <mergeCell ref="A89:J89"/>
  </mergeCells>
  <printOptions/>
  <pageMargins left="0.75" right="0.75" top="1" bottom="1" header="0.5" footer="0.5"/>
  <pageSetup horizontalDpi="600" verticalDpi="600" orientation="portrait" r:id="rId1"/>
  <headerFooter alignWithMargins="0">
    <oddFooter>&amp;CTexas Population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clcotton</dc:creator>
  <cp:keywords/>
  <dc:description/>
  <cp:lastModifiedBy>clcotton</cp:lastModifiedBy>
  <cp:lastPrinted>2008-08-06T17:41:07Z</cp:lastPrinted>
  <dcterms:created xsi:type="dcterms:W3CDTF">2008-07-24T16:01:32Z</dcterms:created>
  <dcterms:modified xsi:type="dcterms:W3CDTF">2008-08-06T18:10:27Z</dcterms:modified>
  <cp:category/>
  <cp:version/>
  <cp:contentType/>
  <cp:contentStatus/>
</cp:coreProperties>
</file>